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440" windowHeight="15000"/>
  </bookViews>
  <sheets>
    <sheet name="Dev Contrib Open Space" sheetId="3" r:id="rId1"/>
  </sheets>
  <definedNames>
    <definedName name="_xlnm.Print_Area" localSheetId="0">'Dev Contrib Open Space'!$A$1:$L$42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3" l="1"/>
  <c r="I22" i="3"/>
  <c r="J27" i="3" l="1"/>
  <c r="D7" i="3" l="1"/>
  <c r="D8" i="3" s="1"/>
  <c r="D33" i="3" s="1"/>
  <c r="E34" i="3" s="1"/>
  <c r="L34" i="3" l="1"/>
  <c r="J33" i="3"/>
  <c r="K33" i="3" s="1"/>
  <c r="E33" i="3"/>
  <c r="J34" i="3"/>
  <c r="K34" i="3" s="1"/>
  <c r="D21" i="3"/>
  <c r="D27" i="3"/>
  <c r="K27" i="3" s="1"/>
  <c r="L33" i="3"/>
  <c r="D15" i="3"/>
  <c r="K22" i="3" l="1"/>
  <c r="K21" i="3"/>
  <c r="J28" i="3"/>
  <c r="K28" i="3" s="1"/>
  <c r="E27" i="3"/>
  <c r="E28" i="3"/>
  <c r="E22" i="3"/>
  <c r="E21" i="3"/>
  <c r="E16" i="3"/>
  <c r="G16" i="3" s="1"/>
  <c r="H16" i="3" s="1"/>
  <c r="J16" i="3"/>
  <c r="K16" i="3" s="1"/>
  <c r="J15" i="3"/>
  <c r="K15" i="3" s="1"/>
  <c r="E15" i="3"/>
  <c r="L22" i="3" l="1"/>
  <c r="L27" i="3"/>
  <c r="L28" i="3"/>
  <c r="L16" i="3"/>
  <c r="G15" i="3"/>
  <c r="H15" i="3" s="1"/>
  <c r="L15" i="3" l="1"/>
  <c r="L21" i="3"/>
  <c r="I21" i="3"/>
</calcChain>
</file>

<file path=xl/sharedStrings.xml><?xml version="1.0" encoding="utf-8"?>
<sst xmlns="http://schemas.openxmlformats.org/spreadsheetml/2006/main" count="67" uniqueCount="41">
  <si>
    <t>Number of people</t>
  </si>
  <si>
    <t>TOTAL</t>
  </si>
  <si>
    <t>Housing multiplier (number of occupants)</t>
  </si>
  <si>
    <t>All</t>
  </si>
  <si>
    <t xml:space="preserve">Planning application number </t>
  </si>
  <si>
    <t xml:space="preserve">Site </t>
  </si>
  <si>
    <t>Details</t>
  </si>
  <si>
    <t>Local costs</t>
  </si>
  <si>
    <t>Lifecycle cost: Sinking fund per annum (£)</t>
  </si>
  <si>
    <t>Source</t>
  </si>
  <si>
    <r>
      <rPr>
        <b/>
        <sz val="11"/>
        <color rgb="FFFF0000"/>
        <rFont val="Calibri"/>
        <family val="2"/>
        <scheme val="minor"/>
      </rPr>
      <t>ENTER</t>
    </r>
    <r>
      <rPr>
        <b/>
        <sz val="11"/>
        <color theme="1"/>
        <rFont val="Calibri"/>
        <family val="2"/>
        <scheme val="minor"/>
      </rPr>
      <t xml:space="preserve"> number  of dwellings proposed</t>
    </r>
  </si>
  <si>
    <t xml:space="preserve">Enter site/development information into yellow shaded boxes </t>
  </si>
  <si>
    <t>Children's Play and provision for young people</t>
  </si>
  <si>
    <t xml:space="preserve">Demand: area in sq m of designated equipped playing space including teenage provision per 1000 population </t>
  </si>
  <si>
    <t>Demand from development in sq m</t>
  </si>
  <si>
    <t>Demand from development in sq m of designated equipped playing space</t>
  </si>
  <si>
    <t>Lifecycle cost: Sinking fund for 20 years (£)</t>
  </si>
  <si>
    <t xml:space="preserve">SPONS </t>
  </si>
  <si>
    <t xml:space="preserve">Parks and Gardens and Amenity Green Space </t>
  </si>
  <si>
    <t>Demand: area in sq m of parks and gardens and amenity green space per 1000 population</t>
  </si>
  <si>
    <t>Lifecycle cost n/a</t>
  </si>
  <si>
    <t>n/a</t>
  </si>
  <si>
    <t>Maintenance for 20 years (£)</t>
  </si>
  <si>
    <t>Maintenance per annum per sq m</t>
  </si>
  <si>
    <t xml:space="preserve">Maintenance per annum </t>
  </si>
  <si>
    <t xml:space="preserve">Natural and Semi Natural Green Space </t>
  </si>
  <si>
    <t>Demand: area in sq m of natural and semi natural green space per 1000 population</t>
  </si>
  <si>
    <t>Capital contribution if off site excluding land value per sq m</t>
  </si>
  <si>
    <t>Capital contribution from the development excl land</t>
  </si>
  <si>
    <t>Developers contribution if provided off site excluding land costs</t>
  </si>
  <si>
    <t xml:space="preserve">Allotments </t>
  </si>
  <si>
    <t>Demand: area in sq m of allotment space per 1000 population</t>
  </si>
  <si>
    <t>Note</t>
  </si>
  <si>
    <t xml:space="preserve">Children's play and provision for young people costs at rate for LEAP provision. If a facility such as a skatepark or MUGA is required for teenage provision, the costs may be higher. </t>
  </si>
  <si>
    <t>District wide template</t>
  </si>
  <si>
    <t>Lifecycle cost: Sinking fund % per annum</t>
  </si>
  <si>
    <t xml:space="preserve">Maintenance per sqm annum </t>
  </si>
  <si>
    <t>Maintenance per annum per sq m per 20 years</t>
  </si>
  <si>
    <t xml:space="preserve">Maintenance per annum per sq m  </t>
  </si>
  <si>
    <t>Maintenance per sqm/annum per 20 years</t>
  </si>
  <si>
    <t>Most of the time standard costs will apply.  If using LOCAL COSTS, INSERT this cost into the ORANGE shaded cells, and use that output. You may also vary the contribution rate sought for the sinking fund and maintenace costs.  IF you are using standard costs IGNORE the bottom local developers' contribution figure.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</si>
</sst>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quot;£&quot;#,##0"/>
    <numFmt numFmtId="165" formatCode="&quot;£&quot;#,##0.00"/>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1"/>
      <color rgb="FFFF0000"/>
      <name val="Calibri"/>
      <family val="2"/>
      <scheme val="minor"/>
    </font>
    <font>
      <b/>
      <sz val="10"/>
      <color theme="1"/>
      <name val="Calibri"/>
      <family val="2"/>
      <scheme val="minor"/>
    </font>
    <font>
      <b/>
      <sz val="12"/>
      <color rgb="FFFF0000"/>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ck">
        <color rgb="FFC00000"/>
      </top>
      <bottom/>
      <diagonal/>
    </border>
    <border>
      <left/>
      <right style="thin">
        <color indexed="64"/>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medium">
        <color indexed="64"/>
      </right>
      <top style="thin">
        <color indexed="64"/>
      </top>
      <bottom/>
      <diagonal/>
    </border>
    <border>
      <left/>
      <right style="medium">
        <color indexed="64"/>
      </right>
      <top/>
      <bottom style="thin">
        <color indexed="64"/>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ck">
        <color rgb="FFFF0000"/>
      </left>
      <right style="thick">
        <color rgb="FFFF0000"/>
      </right>
      <top style="thick">
        <color rgb="FFFF0000"/>
      </top>
      <bottom style="thick">
        <color rgb="FFFF0000"/>
      </bottom>
      <diagonal/>
    </border>
    <border>
      <left/>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93">
    <xf numFmtId="0" fontId="0" fillId="0" borderId="0" xfId="0"/>
    <xf numFmtId="0" fontId="0" fillId="0" borderId="0" xfId="0" applyAlignment="1">
      <alignment wrapText="1"/>
    </xf>
    <xf numFmtId="0" fontId="1" fillId="0" borderId="0" xfId="0" applyFont="1" applyAlignment="1">
      <alignment horizontal="left" wrapText="1"/>
    </xf>
    <xf numFmtId="0" fontId="0" fillId="0" borderId="0" xfId="0" applyAlignment="1">
      <alignment horizontal="center" wrapText="1"/>
    </xf>
    <xf numFmtId="0" fontId="1" fillId="0" borderId="0" xfId="0" applyFont="1"/>
    <xf numFmtId="0" fontId="1" fillId="0" borderId="0" xfId="0" applyFont="1" applyBorder="1" applyAlignment="1">
      <alignment wrapText="1"/>
    </xf>
    <xf numFmtId="0" fontId="0" fillId="0" borderId="0" xfId="0" applyBorder="1" applyAlignment="1">
      <alignment horizontal="center" wrapText="1"/>
    </xf>
    <xf numFmtId="0" fontId="0" fillId="0" borderId="6" xfId="0" applyBorder="1"/>
    <xf numFmtId="0" fontId="0" fillId="0" borderId="1" xfId="0" applyBorder="1" applyAlignment="1">
      <alignment horizontal="center" wrapText="1"/>
    </xf>
    <xf numFmtId="0" fontId="0" fillId="0" borderId="0" xfId="0" applyFill="1" applyAlignment="1">
      <alignment horizontal="left" vertical="top" wrapText="1"/>
    </xf>
    <xf numFmtId="0" fontId="0" fillId="0" borderId="0" xfId="0" applyFill="1"/>
    <xf numFmtId="0" fontId="0" fillId="0" borderId="0" xfId="0" applyBorder="1"/>
    <xf numFmtId="0" fontId="0" fillId="0" borderId="0" xfId="0" applyAlignment="1">
      <alignment horizontal="center"/>
    </xf>
    <xf numFmtId="0" fontId="0" fillId="0" borderId="8" xfId="0" applyBorder="1" applyAlignment="1">
      <alignment horizontal="center" wrapText="1"/>
    </xf>
    <xf numFmtId="0" fontId="0" fillId="0" borderId="0" xfId="0" applyFill="1" applyAlignment="1">
      <alignment horizontal="center" vertical="top" wrapText="1"/>
    </xf>
    <xf numFmtId="1" fontId="1" fillId="0" borderId="0" xfId="0" applyNumberFormat="1" applyFont="1" applyBorder="1" applyAlignment="1">
      <alignment horizontal="center" wrapText="1"/>
    </xf>
    <xf numFmtId="0" fontId="0" fillId="0" borderId="4" xfId="0" applyBorder="1" applyAlignment="1">
      <alignment horizontal="center" wrapText="1"/>
    </xf>
    <xf numFmtId="0" fontId="0" fillId="0" borderId="0" xfId="0" applyBorder="1" applyAlignment="1">
      <alignment horizontal="center"/>
    </xf>
    <xf numFmtId="0" fontId="1" fillId="0" borderId="0" xfId="0" applyFont="1" applyBorder="1" applyAlignment="1">
      <alignment horizontal="left" wrapText="1"/>
    </xf>
    <xf numFmtId="0" fontId="0" fillId="0" borderId="14" xfId="0" applyBorder="1" applyAlignment="1">
      <alignment horizontal="center"/>
    </xf>
    <xf numFmtId="10" fontId="0" fillId="0" borderId="11" xfId="0" applyNumberFormat="1" applyFont="1" applyBorder="1" applyAlignment="1">
      <alignment horizontal="center"/>
    </xf>
    <xf numFmtId="0" fontId="0" fillId="0" borderId="0" xfId="0" applyFill="1" applyBorder="1" applyAlignment="1">
      <alignment horizontal="center" vertical="top" wrapText="1"/>
    </xf>
    <xf numFmtId="164" fontId="1" fillId="0" borderId="5" xfId="0" applyNumberFormat="1" applyFont="1" applyBorder="1" applyAlignment="1">
      <alignment horizontal="center"/>
    </xf>
    <xf numFmtId="0" fontId="0" fillId="2" borderId="0" xfId="0" applyFill="1" applyAlignment="1">
      <alignment horizontal="center" wrapText="1"/>
    </xf>
    <xf numFmtId="0" fontId="0" fillId="0" borderId="16" xfId="0" applyBorder="1"/>
    <xf numFmtId="0" fontId="1" fillId="0" borderId="2" xfId="0" applyFont="1" applyBorder="1" applyAlignment="1">
      <alignment horizontal="center" wrapText="1"/>
    </xf>
    <xf numFmtId="0" fontId="1" fillId="0" borderId="7" xfId="0" applyFont="1" applyBorder="1" applyAlignment="1">
      <alignment horizontal="center" wrapText="1"/>
    </xf>
    <xf numFmtId="1" fontId="0" fillId="0" borderId="15" xfId="0" applyNumberFormat="1" applyBorder="1" applyAlignment="1">
      <alignment horizontal="center" wrapText="1"/>
    </xf>
    <xf numFmtId="0" fontId="1" fillId="0" borderId="5" xfId="0" applyFont="1" applyBorder="1" applyAlignment="1">
      <alignment horizontal="center" wrapText="1"/>
    </xf>
    <xf numFmtId="0" fontId="0" fillId="0" borderId="0" xfId="0" applyFill="1" applyBorder="1" applyAlignment="1">
      <alignment horizontal="center" wrapText="1"/>
    </xf>
    <xf numFmtId="8" fontId="0" fillId="0" borderId="0" xfId="0" applyNumberFormat="1" applyBorder="1"/>
    <xf numFmtId="6" fontId="0" fillId="0" borderId="0" xfId="0" applyNumberFormat="1" applyBorder="1"/>
    <xf numFmtId="0" fontId="0" fillId="0" borderId="0" xfId="0" applyBorder="1" applyAlignment="1">
      <alignment wrapText="1"/>
    </xf>
    <xf numFmtId="164" fontId="1" fillId="0" borderId="9" xfId="0" applyNumberFormat="1" applyFont="1" applyBorder="1" applyAlignment="1">
      <alignment horizontal="center"/>
    </xf>
    <xf numFmtId="164" fontId="0" fillId="0" borderId="3" xfId="0" applyNumberFormat="1" applyBorder="1" applyAlignment="1">
      <alignment horizontal="center"/>
    </xf>
    <xf numFmtId="164" fontId="0" fillId="0" borderId="1" xfId="0" applyNumberFormat="1" applyBorder="1" applyAlignment="1">
      <alignment horizontal="center"/>
    </xf>
    <xf numFmtId="164" fontId="0" fillId="0" borderId="4" xfId="0" applyNumberFormat="1" applyBorder="1" applyAlignment="1">
      <alignment horizontal="center"/>
    </xf>
    <xf numFmtId="164" fontId="0" fillId="0" borderId="2" xfId="0" applyNumberFormat="1" applyBorder="1" applyAlignment="1">
      <alignment horizontal="center"/>
    </xf>
    <xf numFmtId="0" fontId="0" fillId="0" borderId="4" xfId="0" applyFill="1" applyBorder="1" applyAlignment="1">
      <alignment wrapText="1"/>
    </xf>
    <xf numFmtId="164" fontId="1" fillId="0" borderId="13" xfId="0" applyNumberFormat="1" applyFont="1" applyBorder="1" applyAlignment="1">
      <alignment horizontal="center"/>
    </xf>
    <xf numFmtId="0" fontId="1" fillId="0" borderId="26" xfId="0" applyFont="1" applyBorder="1" applyAlignment="1">
      <alignment horizontal="center" wrapText="1"/>
    </xf>
    <xf numFmtId="1" fontId="0" fillId="4" borderId="1" xfId="0" applyNumberFormat="1" applyFill="1" applyBorder="1" applyAlignment="1" applyProtection="1">
      <alignment wrapText="1"/>
      <protection locked="0"/>
    </xf>
    <xf numFmtId="2" fontId="0" fillId="0" borderId="1" xfId="0" applyNumberFormat="1" applyFill="1" applyBorder="1" applyAlignment="1" applyProtection="1">
      <alignment horizontal="center" wrapText="1"/>
    </xf>
    <xf numFmtId="0" fontId="0" fillId="0" borderId="1" xfId="0" applyBorder="1" applyAlignment="1">
      <alignment wrapText="1"/>
    </xf>
    <xf numFmtId="1" fontId="1" fillId="0" borderId="9" xfId="0" applyNumberFormat="1" applyFont="1" applyBorder="1" applyAlignment="1">
      <alignment horizontal="center" wrapText="1"/>
    </xf>
    <xf numFmtId="164" fontId="1" fillId="0" borderId="27" xfId="0" applyNumberFormat="1" applyFont="1" applyBorder="1" applyAlignment="1">
      <alignment horizontal="center"/>
    </xf>
    <xf numFmtId="165" fontId="0" fillId="0" borderId="4" xfId="0" applyNumberFormat="1" applyBorder="1" applyAlignment="1">
      <alignment horizontal="center"/>
    </xf>
    <xf numFmtId="164" fontId="0" fillId="0" borderId="11" xfId="1" applyNumberFormat="1" applyFont="1" applyBorder="1" applyAlignment="1">
      <alignment horizontal="center"/>
    </xf>
    <xf numFmtId="164" fontId="0" fillId="0" borderId="0" xfId="0" applyNumberFormat="1" applyBorder="1" applyAlignment="1">
      <alignment horizontal="center"/>
    </xf>
    <xf numFmtId="165" fontId="2" fillId="0" borderId="11" xfId="1" applyNumberFormat="1" applyFont="1" applyBorder="1" applyAlignment="1">
      <alignment horizontal="center"/>
    </xf>
    <xf numFmtId="164" fontId="0" fillId="0" borderId="1" xfId="1" applyNumberFormat="1" applyFont="1" applyFill="1" applyBorder="1" applyAlignment="1" applyProtection="1">
      <alignment horizontal="center"/>
      <protection locked="0"/>
    </xf>
    <xf numFmtId="1" fontId="0" fillId="0" borderId="0" xfId="0" applyNumberFormat="1" applyFill="1" applyBorder="1" applyAlignment="1" applyProtection="1">
      <alignment horizontal="center" vertical="center"/>
      <protection locked="0"/>
    </xf>
    <xf numFmtId="1" fontId="0" fillId="0" borderId="0" xfId="0" applyNumberFormat="1" applyBorder="1" applyAlignment="1">
      <alignment horizontal="center"/>
    </xf>
    <xf numFmtId="164" fontId="1" fillId="0" borderId="0" xfId="0" applyNumberFormat="1" applyFont="1" applyBorder="1" applyAlignment="1">
      <alignment horizontal="center"/>
    </xf>
    <xf numFmtId="165" fontId="0" fillId="0" borderId="21" xfId="0" applyNumberFormat="1" applyFill="1" applyBorder="1" applyAlignment="1" applyProtection="1">
      <alignment horizontal="center"/>
      <protection locked="0"/>
    </xf>
    <xf numFmtId="164" fontId="0" fillId="0" borderId="0" xfId="0" applyNumberFormat="1" applyFont="1" applyFill="1" applyBorder="1" applyAlignment="1">
      <alignment horizontal="center"/>
    </xf>
    <xf numFmtId="10" fontId="0" fillId="3" borderId="22" xfId="0" applyNumberFormat="1" applyFont="1" applyFill="1" applyBorder="1" applyAlignment="1">
      <alignment horizontal="center"/>
    </xf>
    <xf numFmtId="165" fontId="0" fillId="3" borderId="22" xfId="0" applyNumberFormat="1" applyFont="1" applyFill="1" applyBorder="1" applyAlignment="1">
      <alignment horizontal="center"/>
    </xf>
    <xf numFmtId="164" fontId="0" fillId="0" borderId="31" xfId="0" applyNumberFormat="1" applyBorder="1" applyAlignment="1">
      <alignment horizontal="center"/>
    </xf>
    <xf numFmtId="164" fontId="5" fillId="0" borderId="5" xfId="0" applyNumberFormat="1" applyFont="1" applyBorder="1" applyAlignment="1">
      <alignment horizontal="center"/>
    </xf>
    <xf numFmtId="0" fontId="3" fillId="0" borderId="0" xfId="0" applyFont="1"/>
    <xf numFmtId="165" fontId="0" fillId="0" borderId="11" xfId="1" applyNumberFormat="1" applyFont="1" applyBorder="1" applyAlignment="1">
      <alignment horizontal="center"/>
    </xf>
    <xf numFmtId="164" fontId="0" fillId="0" borderId="28" xfId="0" applyNumberFormat="1" applyFont="1" applyBorder="1" applyAlignment="1">
      <alignment horizontal="left"/>
    </xf>
    <xf numFmtId="164" fontId="0" fillId="0" borderId="5" xfId="0" applyNumberFormat="1" applyFont="1" applyBorder="1" applyAlignment="1">
      <alignment horizontal="left"/>
    </xf>
    <xf numFmtId="165" fontId="0" fillId="0" borderId="1" xfId="1" applyNumberFormat="1" applyFont="1" applyFill="1" applyBorder="1" applyAlignment="1" applyProtection="1">
      <alignment horizontal="center"/>
      <protection locked="0"/>
    </xf>
    <xf numFmtId="0" fontId="0" fillId="0" borderId="0" xfId="0" applyAlignment="1"/>
    <xf numFmtId="0" fontId="3" fillId="0" borderId="0" xfId="0" applyFont="1" applyAlignment="1">
      <alignment vertical="top"/>
    </xf>
    <xf numFmtId="10" fontId="2" fillId="0" borderId="12" xfId="1" applyNumberFormat="1" applyFont="1" applyBorder="1" applyAlignment="1">
      <alignment horizontal="center"/>
    </xf>
    <xf numFmtId="10" fontId="2" fillId="0" borderId="7" xfId="1" applyNumberFormat="1" applyFont="1" applyBorder="1" applyAlignment="1">
      <alignment horizontal="center"/>
    </xf>
    <xf numFmtId="10" fontId="2" fillId="0" borderId="11" xfId="1" applyNumberFormat="1" applyFont="1" applyBorder="1" applyAlignment="1">
      <alignment horizontal="center"/>
    </xf>
    <xf numFmtId="10" fontId="2" fillId="0" borderId="29" xfId="1" applyNumberFormat="1" applyFont="1" applyBorder="1" applyAlignment="1">
      <alignment horizontal="center"/>
    </xf>
    <xf numFmtId="10" fontId="2" fillId="0" borderId="8" xfId="1" applyNumberFormat="1" applyFont="1" applyBorder="1" applyAlignment="1">
      <alignment horizontal="center"/>
    </xf>
    <xf numFmtId="10" fontId="2" fillId="0" borderId="30" xfId="1" applyNumberFormat="1" applyFont="1" applyBorder="1" applyAlignment="1">
      <alignment horizontal="center"/>
    </xf>
    <xf numFmtId="0" fontId="1" fillId="0" borderId="8" xfId="0" applyFont="1" applyBorder="1" applyAlignment="1">
      <alignment horizontal="left"/>
    </xf>
    <xf numFmtId="0" fontId="0" fillId="0" borderId="2"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center" wrapText="1"/>
    </xf>
    <xf numFmtId="1" fontId="0" fillId="0" borderId="24" xfId="0" applyNumberFormat="1" applyFill="1" applyBorder="1" applyAlignment="1" applyProtection="1">
      <alignment horizontal="center"/>
      <protection locked="0"/>
    </xf>
    <xf numFmtId="1" fontId="0" fillId="0" borderId="25" xfId="0" applyNumberFormat="1" applyFill="1" applyBorder="1" applyAlignment="1" applyProtection="1">
      <alignment horizontal="center"/>
      <protection locked="0"/>
    </xf>
    <xf numFmtId="1" fontId="0" fillId="0" borderId="18" xfId="0" applyNumberFormat="1" applyBorder="1" applyAlignment="1">
      <alignment horizontal="center"/>
    </xf>
    <xf numFmtId="1" fontId="0" fillId="0" borderId="19" xfId="0" applyNumberFormat="1" applyBorder="1" applyAlignment="1">
      <alignment horizontal="center"/>
    </xf>
    <xf numFmtId="0" fontId="3" fillId="0" borderId="0" xfId="0" applyFont="1" applyAlignment="1">
      <alignment horizontal="left" vertical="top"/>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0" fontId="4" fillId="0" borderId="0" xfId="0" applyFont="1" applyAlignment="1">
      <alignment horizontal="left"/>
    </xf>
    <xf numFmtId="0" fontId="1" fillId="0" borderId="0" xfId="0" applyFont="1" applyBorder="1" applyAlignment="1">
      <alignment horizontal="left" wrapText="1"/>
    </xf>
    <xf numFmtId="49" fontId="3" fillId="4" borderId="16" xfId="0" applyNumberFormat="1" applyFont="1" applyFill="1" applyBorder="1" applyAlignment="1" applyProtection="1">
      <alignment horizontal="left" wrapText="1"/>
      <protection locked="0"/>
    </xf>
    <xf numFmtId="49" fontId="3" fillId="4" borderId="16" xfId="0" applyNumberFormat="1" applyFont="1" applyFill="1" applyBorder="1" applyAlignment="1" applyProtection="1">
      <alignment horizontal="left" vertical="top" wrapText="1"/>
      <protection locked="0"/>
    </xf>
    <xf numFmtId="0" fontId="0" fillId="4" borderId="20" xfId="0" applyFill="1" applyBorder="1" applyAlignment="1">
      <alignment horizontal="center" wrapText="1"/>
    </xf>
    <xf numFmtId="0" fontId="0" fillId="4" borderId="23" xfId="0" applyFill="1" applyBorder="1" applyAlignment="1">
      <alignment horizontal="center" wrapText="1"/>
    </xf>
    <xf numFmtId="0" fontId="0" fillId="4" borderId="17" xfId="0" applyFill="1" applyBorder="1" applyAlignment="1">
      <alignment horizontal="center" wrapText="1"/>
    </xf>
    <xf numFmtId="1" fontId="0" fillId="0" borderId="24" xfId="0" applyNumberFormat="1" applyFill="1" applyBorder="1" applyAlignment="1" applyProtection="1">
      <alignment horizontal="center" vertical="center"/>
      <protection locked="0"/>
    </xf>
    <xf numFmtId="1" fontId="0" fillId="0" borderId="25" xfId="0" applyNumberForma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9" defaultPivotStyle="PivotStyleLight16"/>
  <colors>
    <mruColors>
      <color rgb="FFFFFFCC"/>
      <color rgb="FFFFFF99"/>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tabSelected="1" topLeftCell="A4" zoomScale="60" zoomScaleNormal="60" workbookViewId="0">
      <selection activeCell="D7" sqref="D7"/>
    </sheetView>
  </sheetViews>
  <sheetFormatPr defaultRowHeight="15" x14ac:dyDescent="0.25"/>
  <cols>
    <col min="1" max="1" width="31.140625" customWidth="1"/>
    <col min="2" max="2" width="29" customWidth="1"/>
    <col min="3" max="3" width="31.85546875" style="12" customWidth="1"/>
    <col min="4" max="4" width="24.85546875" style="12" customWidth="1"/>
    <col min="5" max="5" width="25.7109375" style="12" customWidth="1"/>
    <col min="6" max="6" width="18.42578125" style="12" customWidth="1"/>
    <col min="7" max="7" width="15.140625" style="12" customWidth="1"/>
    <col min="8" max="8" width="16" style="12" customWidth="1"/>
    <col min="9" max="9" width="19.140625" style="12" customWidth="1"/>
    <col min="10" max="11" width="19.5703125" style="12" customWidth="1"/>
    <col min="12" max="12" width="34.140625" style="12" customWidth="1"/>
    <col min="13" max="13" width="14.28515625" customWidth="1"/>
    <col min="16" max="16" width="12.42578125" customWidth="1"/>
  </cols>
  <sheetData>
    <row r="1" spans="1:29" x14ac:dyDescent="0.25">
      <c r="A1" s="84" t="s">
        <v>11</v>
      </c>
      <c r="B1" s="84"/>
      <c r="C1" s="84"/>
      <c r="D1" s="84"/>
      <c r="E1" s="84"/>
    </row>
    <row r="2" spans="1:29" ht="15.75" x14ac:dyDescent="0.25">
      <c r="A2" s="85" t="s">
        <v>4</v>
      </c>
      <c r="B2" s="85"/>
      <c r="C2" s="86"/>
      <c r="D2" s="86"/>
      <c r="E2" s="88"/>
      <c r="F2" s="89"/>
      <c r="G2" s="89"/>
      <c r="H2" s="89"/>
      <c r="I2" s="89"/>
      <c r="J2" s="89"/>
      <c r="K2" s="90"/>
      <c r="L2" s="3"/>
      <c r="M2" s="1"/>
      <c r="N2" s="1"/>
      <c r="O2" s="1"/>
      <c r="P2" s="1"/>
    </row>
    <row r="3" spans="1:29" ht="15.75" x14ac:dyDescent="0.25">
      <c r="A3" s="85" t="s">
        <v>5</v>
      </c>
      <c r="B3" s="85"/>
      <c r="C3" s="87" t="s">
        <v>34</v>
      </c>
      <c r="D3" s="87"/>
      <c r="E3" s="87"/>
      <c r="F3" s="87"/>
      <c r="G3" s="87"/>
      <c r="H3" s="87"/>
      <c r="I3" s="87"/>
      <c r="J3" s="87"/>
      <c r="K3" s="87"/>
      <c r="L3" s="14"/>
      <c r="M3" s="9"/>
      <c r="N3" s="9"/>
      <c r="O3" s="9"/>
      <c r="P3" s="9"/>
      <c r="Q3" s="10"/>
      <c r="R3" s="10"/>
      <c r="S3" s="10"/>
      <c r="T3" s="10"/>
      <c r="U3" s="10"/>
      <c r="V3" s="10"/>
      <c r="W3" s="10"/>
      <c r="X3" s="10"/>
      <c r="Y3" s="10"/>
      <c r="Z3" s="10"/>
      <c r="AA3" s="10"/>
      <c r="AB3" s="10"/>
      <c r="AC3" s="10"/>
    </row>
    <row r="4" spans="1:29" ht="15.75" x14ac:dyDescent="0.25">
      <c r="A4" s="2" t="s">
        <v>6</v>
      </c>
      <c r="B4" s="18"/>
      <c r="C4" s="87"/>
      <c r="D4" s="87"/>
      <c r="E4" s="87"/>
      <c r="F4" s="87"/>
      <c r="G4" s="87"/>
      <c r="H4" s="87"/>
      <c r="I4" s="87"/>
      <c r="J4" s="87"/>
      <c r="K4" s="87"/>
      <c r="L4" s="21"/>
      <c r="M4" s="9"/>
      <c r="N4" s="9"/>
      <c r="O4" s="9"/>
      <c r="P4" s="9"/>
      <c r="Q4" s="10"/>
      <c r="R4" s="10"/>
      <c r="S4" s="10"/>
      <c r="T4" s="10"/>
      <c r="U4" s="10"/>
      <c r="V4" s="10"/>
      <c r="W4" s="10"/>
      <c r="X4" s="10"/>
      <c r="Y4" s="10"/>
      <c r="Z4" s="10"/>
      <c r="AA4" s="10"/>
      <c r="AB4" s="10"/>
      <c r="AC4" s="10"/>
    </row>
    <row r="5" spans="1:29" ht="15.75" thickBot="1" x14ac:dyDescent="0.3">
      <c r="A5" s="1"/>
      <c r="B5" s="1"/>
      <c r="C5" s="13"/>
      <c r="D5" s="6"/>
      <c r="E5" s="3"/>
      <c r="F5" s="3"/>
      <c r="G5" s="6"/>
      <c r="H5" s="3"/>
      <c r="I5" s="3"/>
      <c r="J5" s="3"/>
      <c r="K5" s="3"/>
      <c r="L5" s="3"/>
      <c r="M5" s="1"/>
      <c r="N5" s="1"/>
      <c r="O5" s="1"/>
      <c r="P5" s="1"/>
    </row>
    <row r="6" spans="1:29" ht="60" customHeight="1" thickTop="1" thickBot="1" x14ac:dyDescent="0.3">
      <c r="A6" s="25"/>
      <c r="B6" s="40" t="s">
        <v>10</v>
      </c>
      <c r="C6" s="26" t="s">
        <v>2</v>
      </c>
      <c r="D6" s="28" t="s">
        <v>0</v>
      </c>
      <c r="E6" s="3"/>
      <c r="F6" s="23"/>
      <c r="G6" s="3"/>
      <c r="H6" s="3"/>
      <c r="I6" s="3"/>
      <c r="J6" s="3"/>
      <c r="K6" s="3"/>
      <c r="L6" s="3"/>
      <c r="M6" s="1"/>
      <c r="N6" s="1"/>
      <c r="O6" s="1"/>
      <c r="P6" s="1"/>
    </row>
    <row r="7" spans="1:29" ht="16.5" thickTop="1" thickBot="1" x14ac:dyDescent="0.3">
      <c r="A7" s="43" t="s">
        <v>3</v>
      </c>
      <c r="B7" s="41">
        <v>0</v>
      </c>
      <c r="C7" s="42">
        <v>2.3199999999999998</v>
      </c>
      <c r="D7" s="27">
        <f t="shared" ref="D7" si="0">B7*C7</f>
        <v>0</v>
      </c>
      <c r="E7" s="3"/>
      <c r="F7" s="3"/>
      <c r="G7" s="3"/>
      <c r="H7" s="3"/>
      <c r="I7" s="3"/>
      <c r="J7" s="3"/>
      <c r="K7" s="3"/>
      <c r="L7" s="3"/>
      <c r="M7" s="1"/>
      <c r="N7" s="1"/>
      <c r="O7" s="1"/>
      <c r="P7" s="1"/>
    </row>
    <row r="8" spans="1:29" ht="15.75" thickBot="1" x14ac:dyDescent="0.3">
      <c r="A8" s="5" t="s">
        <v>1</v>
      </c>
      <c r="B8" s="6"/>
      <c r="C8" s="6"/>
      <c r="D8" s="44">
        <f>SUM(D7:D7)</f>
        <v>0</v>
      </c>
      <c r="E8" s="3"/>
      <c r="F8" s="3"/>
      <c r="G8" s="3"/>
      <c r="H8" s="3"/>
      <c r="I8" s="3"/>
      <c r="J8" s="3"/>
      <c r="K8" s="3"/>
      <c r="L8" s="3"/>
      <c r="M8" s="1"/>
      <c r="O8" s="1"/>
      <c r="P8" s="1"/>
    </row>
    <row r="9" spans="1:29" x14ac:dyDescent="0.25">
      <c r="A9" s="5"/>
      <c r="B9" s="6"/>
      <c r="C9" s="6"/>
      <c r="D9" s="15"/>
      <c r="E9" s="3"/>
      <c r="F9" s="3"/>
      <c r="G9" s="3"/>
      <c r="H9" s="3"/>
      <c r="I9" s="3"/>
      <c r="J9" s="3"/>
      <c r="K9" s="3"/>
      <c r="L9" s="3"/>
      <c r="M9" s="1"/>
      <c r="O9" s="1"/>
      <c r="P9" s="1"/>
    </row>
    <row r="10" spans="1:29" x14ac:dyDescent="0.25">
      <c r="A10" s="82" t="s">
        <v>40</v>
      </c>
      <c r="B10" s="83"/>
      <c r="C10" s="83"/>
      <c r="D10" s="83"/>
      <c r="E10" s="83"/>
      <c r="F10" s="83"/>
      <c r="G10" s="83"/>
      <c r="H10" s="83"/>
      <c r="I10" s="83"/>
      <c r="J10" s="83"/>
      <c r="K10" s="83"/>
      <c r="L10" s="83"/>
      <c r="M10" s="1"/>
      <c r="O10" s="1"/>
      <c r="P10" s="1"/>
    </row>
    <row r="11" spans="1:29" ht="24" customHeight="1" x14ac:dyDescent="0.25">
      <c r="A11" s="83"/>
      <c r="B11" s="83"/>
      <c r="C11" s="83"/>
      <c r="D11" s="83"/>
      <c r="E11" s="83"/>
      <c r="F11" s="83"/>
      <c r="G11" s="83"/>
      <c r="H11" s="83"/>
      <c r="I11" s="83"/>
      <c r="J11" s="83"/>
      <c r="K11" s="83"/>
      <c r="L11" s="83"/>
      <c r="M11" s="1"/>
      <c r="O11" s="1"/>
      <c r="P11" s="1"/>
    </row>
    <row r="12" spans="1:29" x14ac:dyDescent="0.25">
      <c r="A12" s="5"/>
      <c r="B12" s="6"/>
      <c r="C12" s="6"/>
      <c r="D12" s="15"/>
      <c r="E12" s="3"/>
      <c r="F12" s="3"/>
      <c r="G12" s="3"/>
      <c r="H12" s="3"/>
      <c r="I12" s="3"/>
      <c r="J12" s="3"/>
      <c r="K12" s="3"/>
      <c r="L12" s="3"/>
      <c r="M12" s="1"/>
      <c r="N12" s="1"/>
      <c r="O12" s="1"/>
      <c r="P12" s="1"/>
    </row>
    <row r="13" spans="1:29" x14ac:dyDescent="0.25">
      <c r="A13" s="4" t="s">
        <v>9</v>
      </c>
      <c r="B13" s="73" t="s">
        <v>12</v>
      </c>
      <c r="C13" s="73"/>
      <c r="D13" s="73"/>
      <c r="N13" s="11"/>
      <c r="O13" s="11"/>
      <c r="P13" s="11"/>
      <c r="Q13" s="11"/>
      <c r="R13" s="11"/>
      <c r="S13" s="11"/>
    </row>
    <row r="14" spans="1:29" ht="60.75" thickBot="1" x14ac:dyDescent="0.3">
      <c r="B14" s="38" t="s">
        <v>13</v>
      </c>
      <c r="C14" s="16" t="s">
        <v>27</v>
      </c>
      <c r="D14" s="8" t="s">
        <v>15</v>
      </c>
      <c r="E14" s="16" t="s">
        <v>28</v>
      </c>
      <c r="F14" s="8" t="s">
        <v>35</v>
      </c>
      <c r="G14" s="8" t="s">
        <v>8</v>
      </c>
      <c r="H14" s="8" t="s">
        <v>16</v>
      </c>
      <c r="I14" s="8" t="s">
        <v>23</v>
      </c>
      <c r="J14" s="8" t="s">
        <v>24</v>
      </c>
      <c r="K14" s="8" t="s">
        <v>22</v>
      </c>
      <c r="L14" s="16" t="s">
        <v>29</v>
      </c>
      <c r="N14" s="11"/>
      <c r="O14" s="29"/>
      <c r="P14" s="11"/>
      <c r="Q14" s="11"/>
      <c r="R14" s="11"/>
      <c r="S14" s="11"/>
    </row>
    <row r="15" spans="1:29" ht="15.75" thickBot="1" x14ac:dyDescent="0.3">
      <c r="A15" s="24" t="s">
        <v>17</v>
      </c>
      <c r="B15" s="91">
        <v>2500</v>
      </c>
      <c r="C15" s="54">
        <v>158</v>
      </c>
      <c r="D15" s="79">
        <f>B15*(D8/1000)</f>
        <v>0</v>
      </c>
      <c r="E15" s="33">
        <f>D15*C15</f>
        <v>0</v>
      </c>
      <c r="F15" s="20">
        <v>0.05</v>
      </c>
      <c r="G15" s="34">
        <f>(E15*F15)</f>
        <v>0</v>
      </c>
      <c r="H15" s="35">
        <f>G15*20</f>
        <v>0</v>
      </c>
      <c r="I15" s="46">
        <v>6.84</v>
      </c>
      <c r="J15" s="36">
        <f>D15*6.84</f>
        <v>0</v>
      </c>
      <c r="K15" s="37">
        <f>J15*20</f>
        <v>0</v>
      </c>
      <c r="L15" s="45">
        <f>H15+K15+E15</f>
        <v>0</v>
      </c>
      <c r="M15" s="11"/>
      <c r="N15" s="11"/>
      <c r="O15" s="11"/>
      <c r="P15" s="11"/>
      <c r="Q15" s="11"/>
      <c r="R15" s="11"/>
      <c r="S15" s="11"/>
    </row>
    <row r="16" spans="1:29" ht="16.5" thickTop="1" thickBot="1" x14ac:dyDescent="0.3">
      <c r="A16" s="24" t="s">
        <v>7</v>
      </c>
      <c r="B16" s="92"/>
      <c r="C16" s="57"/>
      <c r="D16" s="80"/>
      <c r="E16" s="39">
        <f>C16*D15</f>
        <v>0</v>
      </c>
      <c r="F16" s="56">
        <v>0.05</v>
      </c>
      <c r="G16" s="34">
        <f>(E16*F16)</f>
        <v>0</v>
      </c>
      <c r="H16" s="35">
        <f>G16*20</f>
        <v>0</v>
      </c>
      <c r="I16" s="57">
        <v>6.84</v>
      </c>
      <c r="J16" s="58">
        <f>D15*6.84</f>
        <v>0</v>
      </c>
      <c r="K16" s="37">
        <f>J16*20</f>
        <v>0</v>
      </c>
      <c r="L16" s="62">
        <f>E16+H16+K16</f>
        <v>0</v>
      </c>
      <c r="M16" s="11"/>
      <c r="N16" s="11"/>
      <c r="O16" s="11"/>
      <c r="P16" s="30"/>
      <c r="Q16" s="11"/>
      <c r="R16" s="11"/>
      <c r="S16" s="11"/>
    </row>
    <row r="17" spans="1:19" ht="15.75" thickTop="1" x14ac:dyDescent="0.25">
      <c r="A17" s="11"/>
      <c r="B17" s="51"/>
      <c r="C17" s="55"/>
      <c r="D17" s="52"/>
      <c r="E17" s="53"/>
      <c r="F17" s="17"/>
      <c r="G17" s="48"/>
      <c r="H17" s="48"/>
      <c r="I17" s="17"/>
      <c r="J17" s="48"/>
      <c r="K17" s="48"/>
      <c r="L17" s="53"/>
      <c r="M17" s="11"/>
      <c r="N17" s="11"/>
      <c r="O17" s="11"/>
      <c r="P17" s="30"/>
      <c r="Q17" s="11"/>
      <c r="R17" s="11"/>
      <c r="S17" s="11"/>
    </row>
    <row r="18" spans="1:19" x14ac:dyDescent="0.25">
      <c r="B18" s="11"/>
      <c r="C18" s="17"/>
      <c r="F18" s="17"/>
      <c r="I18" s="17"/>
      <c r="L18" s="17"/>
      <c r="N18" s="11"/>
      <c r="O18" s="11"/>
      <c r="P18" s="11"/>
      <c r="Q18" s="11"/>
      <c r="R18" s="11"/>
      <c r="S18" s="11"/>
    </row>
    <row r="19" spans="1:19" x14ac:dyDescent="0.25">
      <c r="B19" s="73" t="s">
        <v>18</v>
      </c>
      <c r="C19" s="73"/>
      <c r="D19" s="73"/>
      <c r="N19" s="11"/>
      <c r="O19" s="11"/>
      <c r="P19" s="31"/>
      <c r="Q19" s="11"/>
      <c r="R19" s="11"/>
      <c r="S19" s="11"/>
    </row>
    <row r="20" spans="1:19" ht="60.75" thickBot="1" x14ac:dyDescent="0.3">
      <c r="B20" s="38" t="s">
        <v>19</v>
      </c>
      <c r="C20" s="16" t="s">
        <v>27</v>
      </c>
      <c r="D20" s="8" t="s">
        <v>14</v>
      </c>
      <c r="E20" s="16" t="s">
        <v>28</v>
      </c>
      <c r="F20" s="74" t="s">
        <v>20</v>
      </c>
      <c r="G20" s="75"/>
      <c r="H20" s="76"/>
      <c r="I20" s="8" t="s">
        <v>38</v>
      </c>
      <c r="J20" s="8" t="s">
        <v>39</v>
      </c>
      <c r="K20" s="8" t="s">
        <v>22</v>
      </c>
      <c r="L20" s="16" t="s">
        <v>29</v>
      </c>
      <c r="N20" s="11"/>
      <c r="O20" s="11"/>
      <c r="P20" s="11"/>
      <c r="Q20" s="11"/>
      <c r="R20" s="32"/>
      <c r="S20" s="11"/>
    </row>
    <row r="21" spans="1:19" ht="16.5" thickTop="1" thickBot="1" x14ac:dyDescent="0.3">
      <c r="A21" s="24" t="s">
        <v>17</v>
      </c>
      <c r="B21" s="77">
        <v>14000</v>
      </c>
      <c r="C21" s="54">
        <v>15.61</v>
      </c>
      <c r="D21" s="79">
        <f>B21*(D8/1000)</f>
        <v>0</v>
      </c>
      <c r="E21" s="39">
        <f>C21*D21</f>
        <v>0</v>
      </c>
      <c r="F21" s="67" t="s">
        <v>21</v>
      </c>
      <c r="G21" s="68"/>
      <c r="H21" s="69"/>
      <c r="I21" s="49">
        <f>J21/20</f>
        <v>1.2585000000000002</v>
      </c>
      <c r="J21" s="61">
        <v>25.17</v>
      </c>
      <c r="K21" s="35">
        <f>(J21)*D21</f>
        <v>0</v>
      </c>
      <c r="L21" s="59">
        <f>E21+K21</f>
        <v>0</v>
      </c>
      <c r="M21" s="7"/>
    </row>
    <row r="22" spans="1:19" ht="16.5" thickTop="1" thickBot="1" x14ac:dyDescent="0.3">
      <c r="A22" s="24" t="s">
        <v>7</v>
      </c>
      <c r="B22" s="78"/>
      <c r="C22" s="57"/>
      <c r="D22" s="80"/>
      <c r="E22" s="39">
        <f>D21*C22</f>
        <v>0</v>
      </c>
      <c r="F22" s="70"/>
      <c r="G22" s="71"/>
      <c r="H22" s="72"/>
      <c r="I22" s="57">
        <f>I21</f>
        <v>1.2585000000000002</v>
      </c>
      <c r="J22" s="64">
        <f>J21</f>
        <v>25.17</v>
      </c>
      <c r="K22" s="35">
        <f>D21*J22</f>
        <v>0</v>
      </c>
      <c r="L22" s="63">
        <f>E22+K22</f>
        <v>0</v>
      </c>
      <c r="M22" s="11"/>
    </row>
    <row r="23" spans="1:19" ht="15.75" thickTop="1" x14ac:dyDescent="0.25">
      <c r="B23" s="11"/>
      <c r="C23" s="17"/>
      <c r="E23" s="17"/>
      <c r="F23" s="17"/>
      <c r="I23" s="19"/>
      <c r="L23"/>
    </row>
    <row r="25" spans="1:19" x14ac:dyDescent="0.25">
      <c r="B25" s="73" t="s">
        <v>25</v>
      </c>
      <c r="C25" s="73"/>
      <c r="D25" s="73"/>
    </row>
    <row r="26" spans="1:19" ht="65.25" customHeight="1" thickBot="1" x14ac:dyDescent="0.3">
      <c r="B26" s="38" t="s">
        <v>26</v>
      </c>
      <c r="C26" s="16" t="s">
        <v>27</v>
      </c>
      <c r="D26" s="8" t="s">
        <v>14</v>
      </c>
      <c r="E26" s="16" t="s">
        <v>28</v>
      </c>
      <c r="F26" s="74" t="s">
        <v>20</v>
      </c>
      <c r="G26" s="75"/>
      <c r="H26" s="76"/>
      <c r="I26" s="8" t="s">
        <v>37</v>
      </c>
      <c r="J26" s="8" t="s">
        <v>36</v>
      </c>
      <c r="K26" s="8" t="s">
        <v>22</v>
      </c>
      <c r="L26" s="16" t="s">
        <v>29</v>
      </c>
    </row>
    <row r="27" spans="1:19" ht="16.5" thickTop="1" thickBot="1" x14ac:dyDescent="0.3">
      <c r="A27" s="24" t="s">
        <v>17</v>
      </c>
      <c r="B27" s="77">
        <v>32000</v>
      </c>
      <c r="C27" s="54">
        <v>3.97</v>
      </c>
      <c r="D27" s="79">
        <f>(D8/1000)*B27</f>
        <v>0</v>
      </c>
      <c r="E27" s="39">
        <f>C27*D27</f>
        <v>0</v>
      </c>
      <c r="F27" s="67" t="s">
        <v>21</v>
      </c>
      <c r="G27" s="68"/>
      <c r="H27" s="69"/>
      <c r="I27" s="49">
        <v>6.5</v>
      </c>
      <c r="J27" s="61">
        <f>I27/20</f>
        <v>0.32500000000000001</v>
      </c>
      <c r="K27" s="35">
        <f>I27*D27</f>
        <v>0</v>
      </c>
      <c r="L27" s="22">
        <f>E27+K27</f>
        <v>0</v>
      </c>
    </row>
    <row r="28" spans="1:19" ht="16.5" thickTop="1" thickBot="1" x14ac:dyDescent="0.3">
      <c r="A28" s="24" t="s">
        <v>7</v>
      </c>
      <c r="B28" s="78"/>
      <c r="C28" s="57"/>
      <c r="D28" s="80"/>
      <c r="E28" s="39">
        <f>D27*C28</f>
        <v>0</v>
      </c>
      <c r="F28" s="70"/>
      <c r="G28" s="71"/>
      <c r="H28" s="72"/>
      <c r="I28" s="57">
        <v>6.5</v>
      </c>
      <c r="J28" s="50">
        <f>I28*D27</f>
        <v>0</v>
      </c>
      <c r="K28" s="35">
        <f>J28*20</f>
        <v>0</v>
      </c>
      <c r="L28" s="63">
        <f>E28+K28</f>
        <v>0</v>
      </c>
    </row>
    <row r="29" spans="1:19" ht="15.75" thickTop="1" x14ac:dyDescent="0.25"/>
    <row r="31" spans="1:19" x14ac:dyDescent="0.25">
      <c r="B31" s="73" t="s">
        <v>30</v>
      </c>
      <c r="C31" s="73"/>
      <c r="D31" s="73"/>
    </row>
    <row r="32" spans="1:19" ht="61.5" customHeight="1" thickBot="1" x14ac:dyDescent="0.3">
      <c r="B32" s="38" t="s">
        <v>31</v>
      </c>
      <c r="C32" s="16" t="s">
        <v>27</v>
      </c>
      <c r="D32" s="8" t="s">
        <v>14</v>
      </c>
      <c r="E32" s="16" t="s">
        <v>28</v>
      </c>
      <c r="F32" s="74" t="s">
        <v>20</v>
      </c>
      <c r="G32" s="75"/>
      <c r="H32" s="76"/>
      <c r="I32" s="8" t="s">
        <v>23</v>
      </c>
      <c r="J32" s="8" t="s">
        <v>24</v>
      </c>
      <c r="K32" s="8" t="s">
        <v>22</v>
      </c>
      <c r="L32" s="16" t="s">
        <v>29</v>
      </c>
    </row>
    <row r="33" spans="1:12" ht="16.5" thickTop="1" thickBot="1" x14ac:dyDescent="0.3">
      <c r="A33" s="24" t="s">
        <v>17</v>
      </c>
      <c r="B33" s="77">
        <v>3000</v>
      </c>
      <c r="C33" s="54">
        <v>15.61</v>
      </c>
      <c r="D33" s="79">
        <f>(D8/1000)*B33</f>
        <v>0</v>
      </c>
      <c r="E33" s="39">
        <f>C33*D33</f>
        <v>0</v>
      </c>
      <c r="F33" s="67" t="s">
        <v>21</v>
      </c>
      <c r="G33" s="68"/>
      <c r="H33" s="69"/>
      <c r="I33" s="49">
        <v>3.89</v>
      </c>
      <c r="J33" s="47">
        <f>D33*I33</f>
        <v>0</v>
      </c>
      <c r="K33" s="35">
        <f>J33*20</f>
        <v>0</v>
      </c>
      <c r="L33" s="22">
        <f>E33+K33</f>
        <v>0</v>
      </c>
    </row>
    <row r="34" spans="1:12" ht="16.5" thickTop="1" thickBot="1" x14ac:dyDescent="0.3">
      <c r="A34" s="24" t="s">
        <v>7</v>
      </c>
      <c r="B34" s="78"/>
      <c r="C34" s="57"/>
      <c r="D34" s="80"/>
      <c r="E34" s="39">
        <f>D33*C34</f>
        <v>0</v>
      </c>
      <c r="F34" s="70"/>
      <c r="G34" s="71"/>
      <c r="H34" s="72"/>
      <c r="I34" s="57">
        <v>3.89</v>
      </c>
      <c r="J34" s="50">
        <f>I34*D33</f>
        <v>0</v>
      </c>
      <c r="K34" s="35">
        <f>J34*20</f>
        <v>0</v>
      </c>
      <c r="L34" s="63">
        <f>E34+K34</f>
        <v>0</v>
      </c>
    </row>
    <row r="35" spans="1:12" ht="15.75" thickTop="1" x14ac:dyDescent="0.25"/>
    <row r="37" spans="1:12" ht="15.75" x14ac:dyDescent="0.25">
      <c r="A37" s="60" t="s">
        <v>32</v>
      </c>
    </row>
    <row r="38" spans="1:12" s="65" customFormat="1" ht="35.25" customHeight="1" x14ac:dyDescent="0.25">
      <c r="A38" s="81" t="s">
        <v>33</v>
      </c>
      <c r="B38" s="81"/>
      <c r="C38" s="81"/>
      <c r="D38" s="81"/>
      <c r="E38" s="81"/>
      <c r="F38" s="81"/>
      <c r="G38" s="81"/>
      <c r="H38" s="81"/>
      <c r="I38" s="81"/>
      <c r="J38" s="81"/>
      <c r="K38" s="81"/>
      <c r="L38" s="81"/>
    </row>
    <row r="39" spans="1:12" s="65" customFormat="1" ht="15" customHeight="1" x14ac:dyDescent="0.25">
      <c r="A39" s="66"/>
      <c r="B39" s="66"/>
      <c r="C39" s="66"/>
      <c r="D39" s="66"/>
      <c r="E39" s="66"/>
      <c r="F39" s="66"/>
      <c r="G39" s="66"/>
      <c r="H39" s="66"/>
      <c r="I39" s="66"/>
      <c r="J39" s="66"/>
      <c r="K39" s="66"/>
      <c r="L39" s="66"/>
    </row>
    <row r="40" spans="1:12" s="65" customFormat="1" ht="15" customHeight="1" x14ac:dyDescent="0.25">
      <c r="A40" s="66"/>
      <c r="B40" s="66"/>
      <c r="C40" s="66"/>
      <c r="D40" s="66"/>
      <c r="E40" s="66"/>
      <c r="F40" s="66"/>
      <c r="G40" s="66"/>
      <c r="H40" s="66"/>
      <c r="I40" s="66"/>
      <c r="J40" s="66"/>
      <c r="K40" s="66"/>
      <c r="L40" s="66"/>
    </row>
    <row r="41" spans="1:12" s="65" customFormat="1" ht="15" customHeight="1" x14ac:dyDescent="0.25">
      <c r="A41" s="66"/>
      <c r="B41" s="66"/>
      <c r="C41" s="66"/>
      <c r="D41" s="66"/>
      <c r="E41" s="66"/>
      <c r="F41" s="66"/>
      <c r="G41" s="66"/>
      <c r="H41" s="66"/>
      <c r="I41" s="66"/>
      <c r="J41" s="66"/>
      <c r="K41" s="66"/>
      <c r="L41" s="66"/>
    </row>
    <row r="42" spans="1:12" s="65" customFormat="1" ht="15" customHeight="1" x14ac:dyDescent="0.25">
      <c r="A42" s="66"/>
      <c r="B42" s="66"/>
      <c r="C42" s="66"/>
      <c r="D42" s="66"/>
      <c r="E42" s="66"/>
      <c r="F42" s="66"/>
      <c r="G42" s="66"/>
      <c r="H42" s="66"/>
      <c r="I42" s="66"/>
      <c r="J42" s="66"/>
      <c r="K42" s="66"/>
      <c r="L42" s="66"/>
    </row>
  </sheetData>
  <sheetProtection password="EF3A" sheet="1" objects="1" scenarios="1"/>
  <mergeCells count="27">
    <mergeCell ref="A38:L38"/>
    <mergeCell ref="A10:L11"/>
    <mergeCell ref="A1:E1"/>
    <mergeCell ref="A2:B2"/>
    <mergeCell ref="C2:D2"/>
    <mergeCell ref="A3:B3"/>
    <mergeCell ref="C3:K3"/>
    <mergeCell ref="E2:K2"/>
    <mergeCell ref="C4:K4"/>
    <mergeCell ref="D21:D22"/>
    <mergeCell ref="D15:D16"/>
    <mergeCell ref="B15:B16"/>
    <mergeCell ref="B21:B22"/>
    <mergeCell ref="B13:D13"/>
    <mergeCell ref="B19:D19"/>
    <mergeCell ref="F20:H20"/>
    <mergeCell ref="F21:H22"/>
    <mergeCell ref="B31:D31"/>
    <mergeCell ref="F32:H32"/>
    <mergeCell ref="B33:B34"/>
    <mergeCell ref="D33:D34"/>
    <mergeCell ref="F33:H34"/>
    <mergeCell ref="B25:D25"/>
    <mergeCell ref="F26:H26"/>
    <mergeCell ref="B27:B28"/>
    <mergeCell ref="D27:D28"/>
    <mergeCell ref="F27:H28"/>
  </mergeCell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 Contrib Open Space</vt:lpstr>
      <vt:lpstr>'Dev Contrib Open Space'!Print_Area</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O'Neil</dc:creator>
  <cp:lastModifiedBy>Wallis Noel</cp:lastModifiedBy>
  <cp:lastPrinted>2019-07-04T17:08:16Z</cp:lastPrinted>
  <dcterms:created xsi:type="dcterms:W3CDTF">2013-04-30T14:11:39Z</dcterms:created>
  <dcterms:modified xsi:type="dcterms:W3CDTF">2019-10-02T16:34:07Z</dcterms:modified>
</cp:coreProperties>
</file>