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440" windowHeight="15000"/>
  </bookViews>
  <sheets>
    <sheet name="Dev Contrib Open Space" sheetId="3" r:id="rId1"/>
  </sheets>
  <definedNames>
    <definedName name="_xlnm.Print_Area" localSheetId="0">'Dev Contrib Open Space'!$A$1:$L$42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3" l="1"/>
  <c r="I22" i="3"/>
  <c r="J27" i="3" l="1"/>
  <c r="D7" i="3" l="1"/>
  <c r="D8" i="3" s="1"/>
  <c r="D33" i="3" s="1"/>
  <c r="E34" i="3" s="1"/>
  <c r="L34" i="3" l="1"/>
  <c r="J33" i="3"/>
  <c r="K33" i="3" s="1"/>
  <c r="E33" i="3"/>
  <c r="J34" i="3"/>
  <c r="K34" i="3" s="1"/>
  <c r="D21" i="3"/>
  <c r="D27" i="3"/>
  <c r="K27" i="3" s="1"/>
  <c r="L33" i="3"/>
  <c r="D15" i="3"/>
  <c r="K22" i="3" l="1"/>
  <c r="K21" i="3"/>
  <c r="J28" i="3"/>
  <c r="K28" i="3" s="1"/>
  <c r="E27" i="3"/>
  <c r="E28" i="3"/>
  <c r="E22" i="3"/>
  <c r="E21" i="3"/>
  <c r="E16" i="3"/>
  <c r="G16" i="3" s="1"/>
  <c r="H16" i="3" s="1"/>
  <c r="J16" i="3"/>
  <c r="K16" i="3" s="1"/>
  <c r="J15" i="3"/>
  <c r="K15" i="3" s="1"/>
  <c r="E15" i="3"/>
  <c r="L22" i="3" l="1"/>
  <c r="L27" i="3"/>
  <c r="L28" i="3"/>
  <c r="L16" i="3"/>
  <c r="G15" i="3"/>
  <c r="H15" i="3" s="1"/>
  <c r="L15" i="3" l="1"/>
  <c r="L21" i="3"/>
  <c r="I21" i="3"/>
</calcChain>
</file>

<file path=xl/sharedStrings.xml><?xml version="1.0" encoding="utf-8"?>
<sst xmlns="http://schemas.openxmlformats.org/spreadsheetml/2006/main" count="67" uniqueCount="41">
  <si>
    <t>Number of people</t>
  </si>
  <si>
    <t>TOTAL</t>
  </si>
  <si>
    <t>Housing multiplier (number of occupants)</t>
  </si>
  <si>
    <t>All</t>
  </si>
  <si>
    <t xml:space="preserve">Planning application number </t>
  </si>
  <si>
    <t xml:space="preserve">Site </t>
  </si>
  <si>
    <t>Details</t>
  </si>
  <si>
    <t>Local costs</t>
  </si>
  <si>
    <t>Lifecycle cost: Sinking fund per annum (£)</t>
  </si>
  <si>
    <t>Source</t>
  </si>
  <si>
    <r>
      <rPr>
        <b/>
        <sz val="11"/>
        <color rgb="FFFF0000"/>
        <rFont val="Calibri"/>
        <family val="2"/>
        <scheme val="minor"/>
      </rPr>
      <t>ENTER</t>
    </r>
    <r>
      <rPr>
        <b/>
        <sz val="11"/>
        <color theme="1"/>
        <rFont val="Calibri"/>
        <family val="2"/>
        <scheme val="minor"/>
      </rPr>
      <t xml:space="preserve"> number  of dwellings proposed</t>
    </r>
  </si>
  <si>
    <t xml:space="preserve">Enter site/development information into yellow shaded boxes </t>
  </si>
  <si>
    <t>Children's Play and provision for young people</t>
  </si>
  <si>
    <t xml:space="preserve">Demand: area in sq m of designated equipped playing space including teenage provision per 1000 population </t>
  </si>
  <si>
    <t>Demand from development in sq m</t>
  </si>
  <si>
    <t>Demand from development in sq m of designated equipped playing space</t>
  </si>
  <si>
    <t>Lifecycle cost: Sinking fund for 20 years (£)</t>
  </si>
  <si>
    <t xml:space="preserve">SPONS </t>
  </si>
  <si>
    <t xml:space="preserve">Parks and Gardens and Amenity Green Space </t>
  </si>
  <si>
    <t>Demand: area in sq m of parks and gardens and amenity green space per 1000 population</t>
  </si>
  <si>
    <t>Lifecycle cost n/a</t>
  </si>
  <si>
    <t>n/a</t>
  </si>
  <si>
    <t>Maintenance for 20 years (£)</t>
  </si>
  <si>
    <t>Maintenance per annum per sq m</t>
  </si>
  <si>
    <t xml:space="preserve">Maintenance per annum </t>
  </si>
  <si>
    <t xml:space="preserve">Natural and Semi Natural Green Space </t>
  </si>
  <si>
    <t>Demand: area in sq m of natural and semi natural green space per 1000 population</t>
  </si>
  <si>
    <t>Capital contribution if off site excluding land value per sq m</t>
  </si>
  <si>
    <t>Capital contribution from the development excl land</t>
  </si>
  <si>
    <t>Developers contribution if provided off site excluding land costs</t>
  </si>
  <si>
    <t xml:space="preserve">Allotments </t>
  </si>
  <si>
    <t>Demand: area in sq m of allotment space per 1000 population</t>
  </si>
  <si>
    <t>Note</t>
  </si>
  <si>
    <t xml:space="preserve">Children's play and provision for young people costs at rate for LEAP provision. If a facility such as a skatepark or MUGA is required for teenage provision, the costs may be higher. </t>
  </si>
  <si>
    <t>District wide template</t>
  </si>
  <si>
    <t>Lifecycle cost: Sinking fund % per annum</t>
  </si>
  <si>
    <t xml:space="preserve">Maintenance per sqm annum </t>
  </si>
  <si>
    <t>Maintenance per annum per sq m per 20 years</t>
  </si>
  <si>
    <t xml:space="preserve">Maintenance per annum per sq m  </t>
  </si>
  <si>
    <t>Maintenance per sqm/annum per 20 years</t>
  </si>
  <si>
    <t>Most of the time standard costs will apply.  If using LOCAL COSTS, INSERT this cost into the ORANGE shaded cells, and use that output. You may also vary the contribution rate sought for the sinking fund and maintenace costs.  IF you are using standard costs IGNORE the bottom local developers' contribution figure.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</si>
</sst>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
    <numFmt numFmtId="165" formatCode="&quot;£&quot;#,##0.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0"/>
      <color theme="1"/>
      <name val="Calibri"/>
      <family val="2"/>
      <scheme val="minor"/>
    </font>
    <font>
      <b/>
      <sz val="12"/>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ck">
        <color rgb="FFC00000"/>
      </top>
      <bottom/>
      <diagonal/>
    </border>
    <border>
      <left/>
      <right style="thin">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thin">
        <color indexed="64"/>
      </top>
      <bottom/>
      <diagonal/>
    </border>
    <border>
      <left/>
      <right style="medium">
        <color indexed="64"/>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ck">
        <color rgb="FFFF0000"/>
      </left>
      <right style="thick">
        <color rgb="FFFF0000"/>
      </right>
      <top style="thick">
        <color rgb="FFFF0000"/>
      </top>
      <bottom style="thick">
        <color rgb="FFFF0000"/>
      </bottom>
      <diagonal/>
    </border>
    <border>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93">
    <xf numFmtId="0" fontId="0" fillId="0" borderId="0" xfId="0"/>
    <xf numFmtId="0" fontId="0" fillId="0" borderId="0" xfId="0"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xf numFmtId="0" fontId="1" fillId="0" borderId="0" xfId="0" applyFont="1" applyBorder="1" applyAlignment="1">
      <alignment wrapText="1"/>
    </xf>
    <xf numFmtId="0" fontId="0" fillId="0" borderId="0" xfId="0" applyBorder="1" applyAlignment="1">
      <alignment horizontal="center" wrapText="1"/>
    </xf>
    <xf numFmtId="0" fontId="0" fillId="0" borderId="6" xfId="0" applyBorder="1"/>
    <xf numFmtId="0" fontId="0" fillId="0" borderId="1" xfId="0" applyBorder="1" applyAlignment="1">
      <alignment horizontal="center" wrapText="1"/>
    </xf>
    <xf numFmtId="0" fontId="0" fillId="0" borderId="0" xfId="0" applyFill="1" applyAlignment="1">
      <alignment horizontal="left" vertical="top" wrapText="1"/>
    </xf>
    <xf numFmtId="0" fontId="0" fillId="0" borderId="0" xfId="0" applyFill="1"/>
    <xf numFmtId="0" fontId="0" fillId="0" borderId="0" xfId="0" applyBorder="1"/>
    <xf numFmtId="0" fontId="0" fillId="0" borderId="0" xfId="0" applyAlignment="1">
      <alignment horizontal="center"/>
    </xf>
    <xf numFmtId="0" fontId="0" fillId="0" borderId="8" xfId="0" applyBorder="1" applyAlignment="1">
      <alignment horizontal="center" wrapText="1"/>
    </xf>
    <xf numFmtId="0" fontId="0" fillId="0" borderId="0" xfId="0" applyFill="1" applyAlignment="1">
      <alignment horizontal="center" vertical="top" wrapText="1"/>
    </xf>
    <xf numFmtId="1" fontId="1" fillId="0" borderId="0" xfId="0" applyNumberFormat="1" applyFont="1"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xf>
    <xf numFmtId="0" fontId="1" fillId="0" borderId="0" xfId="0" applyFont="1" applyBorder="1" applyAlignment="1">
      <alignment horizontal="left" wrapText="1"/>
    </xf>
    <xf numFmtId="0" fontId="0" fillId="0" borderId="14" xfId="0" applyBorder="1" applyAlignment="1">
      <alignment horizontal="center"/>
    </xf>
    <xf numFmtId="10" fontId="0" fillId="0" borderId="11" xfId="0" applyNumberFormat="1" applyFont="1" applyBorder="1" applyAlignment="1">
      <alignment horizontal="center"/>
    </xf>
    <xf numFmtId="0" fontId="0" fillId="0" borderId="0" xfId="0" applyFill="1" applyBorder="1" applyAlignment="1">
      <alignment horizontal="center" vertical="top" wrapText="1"/>
    </xf>
    <xf numFmtId="164" fontId="1" fillId="0" borderId="5" xfId="0" applyNumberFormat="1" applyFont="1" applyBorder="1" applyAlignment="1">
      <alignment horizontal="center"/>
    </xf>
    <xf numFmtId="0" fontId="0" fillId="2" borderId="0" xfId="0" applyFill="1" applyAlignment="1">
      <alignment horizontal="center" wrapText="1"/>
    </xf>
    <xf numFmtId="0" fontId="0" fillId="0" borderId="16" xfId="0" applyBorder="1"/>
    <xf numFmtId="0" fontId="1" fillId="0" borderId="2" xfId="0" applyFont="1" applyBorder="1" applyAlignment="1">
      <alignment horizontal="center" wrapText="1"/>
    </xf>
    <xf numFmtId="0" fontId="1" fillId="0" borderId="7" xfId="0" applyFont="1" applyBorder="1" applyAlignment="1">
      <alignment horizontal="center" wrapText="1"/>
    </xf>
    <xf numFmtId="1" fontId="0" fillId="0" borderId="15" xfId="0" applyNumberFormat="1" applyBorder="1" applyAlignment="1">
      <alignment horizontal="center" wrapText="1"/>
    </xf>
    <xf numFmtId="0" fontId="1" fillId="0" borderId="5" xfId="0" applyFont="1" applyBorder="1" applyAlignment="1">
      <alignment horizontal="center" wrapText="1"/>
    </xf>
    <xf numFmtId="0" fontId="0" fillId="0" borderId="0" xfId="0" applyFill="1" applyBorder="1" applyAlignment="1">
      <alignment horizontal="center" wrapText="1"/>
    </xf>
    <xf numFmtId="8" fontId="0" fillId="0" borderId="0" xfId="0" applyNumberFormat="1" applyBorder="1"/>
    <xf numFmtId="6" fontId="0" fillId="0" borderId="0" xfId="0" applyNumberFormat="1" applyBorder="1"/>
    <xf numFmtId="0" fontId="0" fillId="0" borderId="0" xfId="0" applyBorder="1" applyAlignment="1">
      <alignment wrapText="1"/>
    </xf>
    <xf numFmtId="164" fontId="1" fillId="0" borderId="9" xfId="0" applyNumberFormat="1" applyFont="1" applyBorder="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164" fontId="0" fillId="0" borderId="2" xfId="0" applyNumberFormat="1" applyBorder="1" applyAlignment="1">
      <alignment horizontal="center"/>
    </xf>
    <xf numFmtId="0" fontId="0" fillId="0" borderId="4" xfId="0" applyFill="1" applyBorder="1" applyAlignment="1">
      <alignment wrapText="1"/>
    </xf>
    <xf numFmtId="164" fontId="1" fillId="0" borderId="13" xfId="0" applyNumberFormat="1" applyFont="1" applyBorder="1" applyAlignment="1">
      <alignment horizontal="center"/>
    </xf>
    <xf numFmtId="0" fontId="1" fillId="0" borderId="26" xfId="0" applyFont="1" applyBorder="1" applyAlignment="1">
      <alignment horizontal="center" wrapText="1"/>
    </xf>
    <xf numFmtId="1" fontId="0" fillId="4" borderId="1" xfId="0" applyNumberFormat="1" applyFill="1" applyBorder="1" applyAlignment="1" applyProtection="1">
      <alignment wrapText="1"/>
      <protection locked="0"/>
    </xf>
    <xf numFmtId="2" fontId="0" fillId="0" borderId="1" xfId="0" applyNumberFormat="1" applyFill="1" applyBorder="1" applyAlignment="1" applyProtection="1">
      <alignment horizontal="center" wrapText="1"/>
    </xf>
    <xf numFmtId="0" fontId="0" fillId="0" borderId="1" xfId="0" applyBorder="1" applyAlignment="1">
      <alignment wrapText="1"/>
    </xf>
    <xf numFmtId="1" fontId="1" fillId="0" borderId="9" xfId="0" applyNumberFormat="1" applyFont="1" applyBorder="1" applyAlignment="1">
      <alignment horizontal="center" wrapText="1"/>
    </xf>
    <xf numFmtId="164" fontId="1" fillId="0" borderId="27" xfId="0" applyNumberFormat="1" applyFont="1" applyBorder="1" applyAlignment="1">
      <alignment horizontal="center"/>
    </xf>
    <xf numFmtId="165" fontId="0" fillId="0" borderId="4" xfId="0" applyNumberFormat="1" applyBorder="1" applyAlignment="1">
      <alignment horizontal="center"/>
    </xf>
    <xf numFmtId="164" fontId="0" fillId="0" borderId="11" xfId="1" applyNumberFormat="1" applyFont="1" applyBorder="1" applyAlignment="1">
      <alignment horizontal="center"/>
    </xf>
    <xf numFmtId="164" fontId="0" fillId="0" borderId="0" xfId="0" applyNumberFormat="1" applyBorder="1" applyAlignment="1">
      <alignment horizontal="center"/>
    </xf>
    <xf numFmtId="165" fontId="2" fillId="0" borderId="11" xfId="1" applyNumberFormat="1" applyFont="1" applyBorder="1" applyAlignment="1">
      <alignment horizontal="center"/>
    </xf>
    <xf numFmtId="164" fontId="0" fillId="0" borderId="1" xfId="1" applyNumberFormat="1" applyFont="1" applyFill="1" applyBorder="1" applyAlignment="1" applyProtection="1">
      <alignment horizont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Border="1" applyAlignment="1">
      <alignment horizontal="center"/>
    </xf>
    <xf numFmtId="164" fontId="1" fillId="0" borderId="0" xfId="0" applyNumberFormat="1" applyFont="1" applyBorder="1" applyAlignment="1">
      <alignment horizontal="center"/>
    </xf>
    <xf numFmtId="165" fontId="0" fillId="0" borderId="21" xfId="0" applyNumberFormat="1" applyFill="1" applyBorder="1" applyAlignment="1" applyProtection="1">
      <alignment horizontal="center"/>
      <protection locked="0"/>
    </xf>
    <xf numFmtId="164" fontId="0" fillId="0" borderId="0" xfId="0" applyNumberFormat="1" applyFont="1" applyFill="1" applyBorder="1" applyAlignment="1">
      <alignment horizontal="center"/>
    </xf>
    <xf numFmtId="10" fontId="0" fillId="3" borderId="22" xfId="0" applyNumberFormat="1" applyFont="1" applyFill="1" applyBorder="1" applyAlignment="1">
      <alignment horizontal="center"/>
    </xf>
    <xf numFmtId="165" fontId="0" fillId="3" borderId="22" xfId="0" applyNumberFormat="1" applyFont="1" applyFill="1" applyBorder="1" applyAlignment="1">
      <alignment horizontal="center"/>
    </xf>
    <xf numFmtId="164" fontId="0" fillId="0" borderId="31" xfId="0" applyNumberFormat="1" applyBorder="1" applyAlignment="1">
      <alignment horizontal="center"/>
    </xf>
    <xf numFmtId="164" fontId="5" fillId="0" borderId="5" xfId="0" applyNumberFormat="1" applyFont="1" applyBorder="1" applyAlignment="1">
      <alignment horizontal="center"/>
    </xf>
    <xf numFmtId="0" fontId="3" fillId="0" borderId="0" xfId="0" applyFont="1"/>
    <xf numFmtId="165" fontId="0" fillId="0" borderId="11" xfId="1" applyNumberFormat="1" applyFont="1" applyBorder="1" applyAlignment="1">
      <alignment horizontal="center"/>
    </xf>
    <xf numFmtId="164" fontId="0" fillId="0" borderId="28" xfId="0" applyNumberFormat="1" applyFont="1" applyBorder="1" applyAlignment="1">
      <alignment horizontal="left"/>
    </xf>
    <xf numFmtId="164" fontId="0" fillId="0" borderId="5" xfId="0" applyNumberFormat="1" applyFont="1" applyBorder="1" applyAlignment="1">
      <alignment horizontal="left"/>
    </xf>
    <xf numFmtId="165" fontId="0" fillId="0" borderId="1" xfId="1" applyNumberFormat="1" applyFont="1" applyFill="1" applyBorder="1" applyAlignment="1" applyProtection="1">
      <alignment horizontal="center"/>
      <protection locked="0"/>
    </xf>
    <xf numFmtId="0" fontId="0" fillId="0" borderId="0" xfId="0" applyAlignment="1"/>
    <xf numFmtId="0" fontId="3" fillId="0" borderId="0" xfId="0" applyFont="1" applyAlignment="1">
      <alignment vertical="top"/>
    </xf>
    <xf numFmtId="10" fontId="2" fillId="0" borderId="12" xfId="1" applyNumberFormat="1" applyFont="1" applyBorder="1" applyAlignment="1">
      <alignment horizontal="center"/>
    </xf>
    <xf numFmtId="10" fontId="2" fillId="0" borderId="7" xfId="1" applyNumberFormat="1" applyFont="1" applyBorder="1" applyAlignment="1">
      <alignment horizontal="center"/>
    </xf>
    <xf numFmtId="10" fontId="2" fillId="0" borderId="11" xfId="1" applyNumberFormat="1" applyFont="1" applyBorder="1" applyAlignment="1">
      <alignment horizontal="center"/>
    </xf>
    <xf numFmtId="10" fontId="2" fillId="0" borderId="29" xfId="1" applyNumberFormat="1" applyFont="1" applyBorder="1" applyAlignment="1">
      <alignment horizontal="center"/>
    </xf>
    <xf numFmtId="10" fontId="2" fillId="0" borderId="8" xfId="1" applyNumberFormat="1" applyFont="1" applyBorder="1" applyAlignment="1">
      <alignment horizontal="center"/>
    </xf>
    <xf numFmtId="10" fontId="2" fillId="0" borderId="30" xfId="1" applyNumberFormat="1" applyFont="1" applyBorder="1" applyAlignment="1">
      <alignment horizontal="center"/>
    </xf>
    <xf numFmtId="0" fontId="1" fillId="0" borderId="8" xfId="0" applyFont="1" applyBorder="1" applyAlignment="1">
      <alignment horizontal="left"/>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1" fontId="0" fillId="0" borderId="24" xfId="0" applyNumberFormat="1" applyFill="1" applyBorder="1" applyAlignment="1" applyProtection="1">
      <alignment horizontal="center"/>
      <protection locked="0"/>
    </xf>
    <xf numFmtId="1" fontId="0" fillId="0" borderId="25" xfId="0" applyNumberFormat="1" applyFill="1" applyBorder="1" applyAlignment="1" applyProtection="1">
      <alignment horizontal="center"/>
      <protection locked="0"/>
    </xf>
    <xf numFmtId="1" fontId="0" fillId="0" borderId="18" xfId="0" applyNumberFormat="1" applyBorder="1" applyAlignment="1">
      <alignment horizontal="center"/>
    </xf>
    <xf numFmtId="1" fontId="0" fillId="0" borderId="19" xfId="0" applyNumberFormat="1" applyBorder="1" applyAlignment="1">
      <alignment horizontal="center"/>
    </xf>
    <xf numFmtId="0" fontId="3"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Alignment="1">
      <alignment horizontal="left"/>
    </xf>
    <xf numFmtId="0" fontId="1" fillId="0" borderId="0" xfId="0" applyFont="1" applyBorder="1" applyAlignment="1">
      <alignment horizontal="left" wrapText="1"/>
    </xf>
    <xf numFmtId="49" fontId="3" fillId="4" borderId="16" xfId="0" applyNumberFormat="1" applyFont="1" applyFill="1" applyBorder="1" applyAlignment="1" applyProtection="1">
      <alignment horizontal="left" wrapText="1"/>
      <protection locked="0"/>
    </xf>
    <xf numFmtId="49" fontId="3" fillId="4" borderId="16" xfId="0" applyNumberFormat="1" applyFont="1" applyFill="1" applyBorder="1" applyAlignment="1" applyProtection="1">
      <alignment horizontal="left" vertical="top" wrapText="1"/>
      <protection locked="0"/>
    </xf>
    <xf numFmtId="0" fontId="0" fillId="4" borderId="20" xfId="0" applyFill="1" applyBorder="1" applyAlignment="1">
      <alignment horizontal="center" wrapText="1"/>
    </xf>
    <xf numFmtId="0" fontId="0" fillId="4" borderId="23" xfId="0" applyFill="1" applyBorder="1" applyAlignment="1">
      <alignment horizontal="center" wrapText="1"/>
    </xf>
    <xf numFmtId="0" fontId="0" fillId="4" borderId="17" xfId="0" applyFill="1" applyBorder="1" applyAlignment="1">
      <alignment horizontal="center" wrapText="1"/>
    </xf>
    <xf numFmtId="1" fontId="0" fillId="0" borderId="24" xfId="0" applyNumberFormat="1" applyFill="1" applyBorder="1" applyAlignment="1" applyProtection="1">
      <alignment horizontal="center" vertical="center"/>
      <protection locked="0"/>
    </xf>
    <xf numFmtId="1" fontId="0" fillId="0" borderId="25" xfId="0" applyNumberForma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9" defaultPivotStyle="PivotStyleLight16"/>
  <colors>
    <mruColors>
      <color rgb="FFFFFFCC"/>
      <color rgb="FFFFFF99"/>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tabSelected="1" topLeftCell="A4" zoomScale="60" zoomScaleNormal="60" workbookViewId="0">
      <selection activeCell="D7" sqref="D7"/>
    </sheetView>
  </sheetViews>
  <sheetFormatPr defaultRowHeight="15" x14ac:dyDescent="0.25"/>
  <cols>
    <col min="1" max="1" width="31.140625" customWidth="1"/>
    <col min="2" max="2" width="29" customWidth="1"/>
    <col min="3" max="3" width="31.85546875" style="12" customWidth="1"/>
    <col min="4" max="4" width="24.85546875" style="12" customWidth="1"/>
    <col min="5" max="5" width="25.7109375" style="12" customWidth="1"/>
    <col min="6" max="6" width="18.42578125" style="12" customWidth="1"/>
    <col min="7" max="7" width="15.140625" style="12" customWidth="1"/>
    <col min="8" max="8" width="16" style="12" customWidth="1"/>
    <col min="9" max="9" width="19.140625" style="12" customWidth="1"/>
    <col min="10" max="11" width="19.5703125" style="12" customWidth="1"/>
    <col min="12" max="12" width="34.140625" style="12" customWidth="1"/>
    <col min="13" max="13" width="14.28515625" customWidth="1"/>
    <col min="16" max="16" width="12.42578125" customWidth="1"/>
  </cols>
  <sheetData>
    <row r="1" spans="1:29" x14ac:dyDescent="0.25">
      <c r="A1" s="84" t="s">
        <v>11</v>
      </c>
      <c r="B1" s="84"/>
      <c r="C1" s="84"/>
      <c r="D1" s="84"/>
      <c r="E1" s="84"/>
    </row>
    <row r="2" spans="1:29" ht="15.75" x14ac:dyDescent="0.25">
      <c r="A2" s="85" t="s">
        <v>4</v>
      </c>
      <c r="B2" s="85"/>
      <c r="C2" s="86"/>
      <c r="D2" s="86"/>
      <c r="E2" s="88"/>
      <c r="F2" s="89"/>
      <c r="G2" s="89"/>
      <c r="H2" s="89"/>
      <c r="I2" s="89"/>
      <c r="J2" s="89"/>
      <c r="K2" s="90"/>
      <c r="L2" s="3"/>
      <c r="M2" s="1"/>
      <c r="N2" s="1"/>
      <c r="O2" s="1"/>
      <c r="P2" s="1"/>
    </row>
    <row r="3" spans="1:29" ht="15.75" x14ac:dyDescent="0.25">
      <c r="A3" s="85" t="s">
        <v>5</v>
      </c>
      <c r="B3" s="85"/>
      <c r="C3" s="87" t="s">
        <v>34</v>
      </c>
      <c r="D3" s="87"/>
      <c r="E3" s="87"/>
      <c r="F3" s="87"/>
      <c r="G3" s="87"/>
      <c r="H3" s="87"/>
      <c r="I3" s="87"/>
      <c r="J3" s="87"/>
      <c r="K3" s="87"/>
      <c r="L3" s="14"/>
      <c r="M3" s="9"/>
      <c r="N3" s="9"/>
      <c r="O3" s="9"/>
      <c r="P3" s="9"/>
      <c r="Q3" s="10"/>
      <c r="R3" s="10"/>
      <c r="S3" s="10"/>
      <c r="T3" s="10"/>
      <c r="U3" s="10"/>
      <c r="V3" s="10"/>
      <c r="W3" s="10"/>
      <c r="X3" s="10"/>
      <c r="Y3" s="10"/>
      <c r="Z3" s="10"/>
      <c r="AA3" s="10"/>
      <c r="AB3" s="10"/>
      <c r="AC3" s="10"/>
    </row>
    <row r="4" spans="1:29" ht="15.75" x14ac:dyDescent="0.25">
      <c r="A4" s="2" t="s">
        <v>6</v>
      </c>
      <c r="B4" s="18"/>
      <c r="C4" s="87"/>
      <c r="D4" s="87"/>
      <c r="E4" s="87"/>
      <c r="F4" s="87"/>
      <c r="G4" s="87"/>
      <c r="H4" s="87"/>
      <c r="I4" s="87"/>
      <c r="J4" s="87"/>
      <c r="K4" s="87"/>
      <c r="L4" s="21"/>
      <c r="M4" s="9"/>
      <c r="N4" s="9"/>
      <c r="O4" s="9"/>
      <c r="P4" s="9"/>
      <c r="Q4" s="10"/>
      <c r="R4" s="10"/>
      <c r="S4" s="10"/>
      <c r="T4" s="10"/>
      <c r="U4" s="10"/>
      <c r="V4" s="10"/>
      <c r="W4" s="10"/>
      <c r="X4" s="10"/>
      <c r="Y4" s="10"/>
      <c r="Z4" s="10"/>
      <c r="AA4" s="10"/>
      <c r="AB4" s="10"/>
      <c r="AC4" s="10"/>
    </row>
    <row r="5" spans="1:29" ht="15.75" thickBot="1" x14ac:dyDescent="0.3">
      <c r="A5" s="1"/>
      <c r="B5" s="1"/>
      <c r="C5" s="13"/>
      <c r="D5" s="6"/>
      <c r="E5" s="3"/>
      <c r="F5" s="3"/>
      <c r="G5" s="6"/>
      <c r="H5" s="3"/>
      <c r="I5" s="3"/>
      <c r="J5" s="3"/>
      <c r="K5" s="3"/>
      <c r="L5" s="3"/>
      <c r="M5" s="1"/>
      <c r="N5" s="1"/>
      <c r="O5" s="1"/>
      <c r="P5" s="1"/>
    </row>
    <row r="6" spans="1:29" ht="60" customHeight="1" thickTop="1" thickBot="1" x14ac:dyDescent="0.3">
      <c r="A6" s="25"/>
      <c r="B6" s="40" t="s">
        <v>10</v>
      </c>
      <c r="C6" s="26" t="s">
        <v>2</v>
      </c>
      <c r="D6" s="28" t="s">
        <v>0</v>
      </c>
      <c r="E6" s="3"/>
      <c r="F6" s="23"/>
      <c r="G6" s="3"/>
      <c r="H6" s="3"/>
      <c r="I6" s="3"/>
      <c r="J6" s="3"/>
      <c r="K6" s="3"/>
      <c r="L6" s="3"/>
      <c r="M6" s="1"/>
      <c r="N6" s="1"/>
      <c r="O6" s="1"/>
      <c r="P6" s="1"/>
    </row>
    <row r="7" spans="1:29" ht="16.5" thickTop="1" thickBot="1" x14ac:dyDescent="0.3">
      <c r="A7" s="43" t="s">
        <v>3</v>
      </c>
      <c r="B7" s="41">
        <v>0</v>
      </c>
      <c r="C7" s="42">
        <v>2.3199999999999998</v>
      </c>
      <c r="D7" s="27">
        <f t="shared" ref="D7" si="0">B7*C7</f>
        <v>0</v>
      </c>
      <c r="E7" s="3"/>
      <c r="F7" s="3"/>
      <c r="G7" s="3"/>
      <c r="H7" s="3"/>
      <c r="I7" s="3"/>
      <c r="J7" s="3"/>
      <c r="K7" s="3"/>
      <c r="L7" s="3"/>
      <c r="M7" s="1"/>
      <c r="N7" s="1"/>
      <c r="O7" s="1"/>
      <c r="P7" s="1"/>
    </row>
    <row r="8" spans="1:29" ht="15.75" thickBot="1" x14ac:dyDescent="0.3">
      <c r="A8" s="5" t="s">
        <v>1</v>
      </c>
      <c r="B8" s="6"/>
      <c r="C8" s="6"/>
      <c r="D8" s="44">
        <f>SUM(D7:D7)</f>
        <v>0</v>
      </c>
      <c r="E8" s="3"/>
      <c r="F8" s="3"/>
      <c r="G8" s="3"/>
      <c r="H8" s="3"/>
      <c r="I8" s="3"/>
      <c r="J8" s="3"/>
      <c r="K8" s="3"/>
      <c r="L8" s="3"/>
      <c r="M8" s="1"/>
      <c r="O8" s="1"/>
      <c r="P8" s="1"/>
    </row>
    <row r="9" spans="1:29" x14ac:dyDescent="0.25">
      <c r="A9" s="5"/>
      <c r="B9" s="6"/>
      <c r="C9" s="6"/>
      <c r="D9" s="15"/>
      <c r="E9" s="3"/>
      <c r="F9" s="3"/>
      <c r="G9" s="3"/>
      <c r="H9" s="3"/>
      <c r="I9" s="3"/>
      <c r="J9" s="3"/>
      <c r="K9" s="3"/>
      <c r="L9" s="3"/>
      <c r="M9" s="1"/>
      <c r="O9" s="1"/>
      <c r="P9" s="1"/>
    </row>
    <row r="10" spans="1:29" x14ac:dyDescent="0.25">
      <c r="A10" s="82" t="s">
        <v>40</v>
      </c>
      <c r="B10" s="83"/>
      <c r="C10" s="83"/>
      <c r="D10" s="83"/>
      <c r="E10" s="83"/>
      <c r="F10" s="83"/>
      <c r="G10" s="83"/>
      <c r="H10" s="83"/>
      <c r="I10" s="83"/>
      <c r="J10" s="83"/>
      <c r="K10" s="83"/>
      <c r="L10" s="83"/>
      <c r="M10" s="1"/>
      <c r="O10" s="1"/>
      <c r="P10" s="1"/>
    </row>
    <row r="11" spans="1:29" ht="24" customHeight="1" x14ac:dyDescent="0.25">
      <c r="A11" s="83"/>
      <c r="B11" s="83"/>
      <c r="C11" s="83"/>
      <c r="D11" s="83"/>
      <c r="E11" s="83"/>
      <c r="F11" s="83"/>
      <c r="G11" s="83"/>
      <c r="H11" s="83"/>
      <c r="I11" s="83"/>
      <c r="J11" s="83"/>
      <c r="K11" s="83"/>
      <c r="L11" s="83"/>
      <c r="M11" s="1"/>
      <c r="O11" s="1"/>
      <c r="P11" s="1"/>
    </row>
    <row r="12" spans="1:29" x14ac:dyDescent="0.25">
      <c r="A12" s="5"/>
      <c r="B12" s="6"/>
      <c r="C12" s="6"/>
      <c r="D12" s="15"/>
      <c r="E12" s="3"/>
      <c r="F12" s="3"/>
      <c r="G12" s="3"/>
      <c r="H12" s="3"/>
      <c r="I12" s="3"/>
      <c r="J12" s="3"/>
      <c r="K12" s="3"/>
      <c r="L12" s="3"/>
      <c r="M12" s="1"/>
      <c r="N12" s="1"/>
      <c r="O12" s="1"/>
      <c r="P12" s="1"/>
    </row>
    <row r="13" spans="1:29" x14ac:dyDescent="0.25">
      <c r="A13" s="4" t="s">
        <v>9</v>
      </c>
      <c r="B13" s="73" t="s">
        <v>12</v>
      </c>
      <c r="C13" s="73"/>
      <c r="D13" s="73"/>
      <c r="N13" s="11"/>
      <c r="O13" s="11"/>
      <c r="P13" s="11"/>
      <c r="Q13" s="11"/>
      <c r="R13" s="11"/>
      <c r="S13" s="11"/>
    </row>
    <row r="14" spans="1:29" ht="60.75" thickBot="1" x14ac:dyDescent="0.3">
      <c r="B14" s="38" t="s">
        <v>13</v>
      </c>
      <c r="C14" s="16" t="s">
        <v>27</v>
      </c>
      <c r="D14" s="8" t="s">
        <v>15</v>
      </c>
      <c r="E14" s="16" t="s">
        <v>28</v>
      </c>
      <c r="F14" s="8" t="s">
        <v>35</v>
      </c>
      <c r="G14" s="8" t="s">
        <v>8</v>
      </c>
      <c r="H14" s="8" t="s">
        <v>16</v>
      </c>
      <c r="I14" s="8" t="s">
        <v>23</v>
      </c>
      <c r="J14" s="8" t="s">
        <v>24</v>
      </c>
      <c r="K14" s="8" t="s">
        <v>22</v>
      </c>
      <c r="L14" s="16" t="s">
        <v>29</v>
      </c>
      <c r="N14" s="11"/>
      <c r="O14" s="29"/>
      <c r="P14" s="11"/>
      <c r="Q14" s="11"/>
      <c r="R14" s="11"/>
      <c r="S14" s="11"/>
    </row>
    <row r="15" spans="1:29" ht="15.75" thickBot="1" x14ac:dyDescent="0.3">
      <c r="A15" s="24" t="s">
        <v>17</v>
      </c>
      <c r="B15" s="91">
        <v>2500</v>
      </c>
      <c r="C15" s="54">
        <v>158</v>
      </c>
      <c r="D15" s="79">
        <f>B15*(D8/1000)</f>
        <v>0</v>
      </c>
      <c r="E15" s="33">
        <f>D15*C15</f>
        <v>0</v>
      </c>
      <c r="F15" s="20">
        <v>0.05</v>
      </c>
      <c r="G15" s="34">
        <f>(E15*F15)</f>
        <v>0</v>
      </c>
      <c r="H15" s="35">
        <f>G15*20</f>
        <v>0</v>
      </c>
      <c r="I15" s="46">
        <v>6.84</v>
      </c>
      <c r="J15" s="36">
        <f>D15*6.84</f>
        <v>0</v>
      </c>
      <c r="K15" s="37">
        <f>J15*20</f>
        <v>0</v>
      </c>
      <c r="L15" s="45">
        <f>H15+K15+E15</f>
        <v>0</v>
      </c>
      <c r="M15" s="11"/>
      <c r="N15" s="11"/>
      <c r="O15" s="11"/>
      <c r="P15" s="11"/>
      <c r="Q15" s="11"/>
      <c r="R15" s="11"/>
      <c r="S15" s="11"/>
    </row>
    <row r="16" spans="1:29" ht="16.5" thickTop="1" thickBot="1" x14ac:dyDescent="0.3">
      <c r="A16" s="24" t="s">
        <v>7</v>
      </c>
      <c r="B16" s="92"/>
      <c r="C16" s="57"/>
      <c r="D16" s="80"/>
      <c r="E16" s="39">
        <f>C16*D15</f>
        <v>0</v>
      </c>
      <c r="F16" s="56">
        <v>0.05</v>
      </c>
      <c r="G16" s="34">
        <f>(E16*F16)</f>
        <v>0</v>
      </c>
      <c r="H16" s="35">
        <f>G16*20</f>
        <v>0</v>
      </c>
      <c r="I16" s="57">
        <v>6.84</v>
      </c>
      <c r="J16" s="58">
        <f>D15*6.84</f>
        <v>0</v>
      </c>
      <c r="K16" s="37">
        <f>J16*20</f>
        <v>0</v>
      </c>
      <c r="L16" s="62">
        <f>E16+H16+K16</f>
        <v>0</v>
      </c>
      <c r="M16" s="11"/>
      <c r="N16" s="11"/>
      <c r="O16" s="11"/>
      <c r="P16" s="30"/>
      <c r="Q16" s="11"/>
      <c r="R16" s="11"/>
      <c r="S16" s="11"/>
    </row>
    <row r="17" spans="1:19" ht="15.75" thickTop="1" x14ac:dyDescent="0.25">
      <c r="A17" s="11"/>
      <c r="B17" s="51"/>
      <c r="C17" s="55"/>
      <c r="D17" s="52"/>
      <c r="E17" s="53"/>
      <c r="F17" s="17"/>
      <c r="G17" s="48"/>
      <c r="H17" s="48"/>
      <c r="I17" s="17"/>
      <c r="J17" s="48"/>
      <c r="K17" s="48"/>
      <c r="L17" s="53"/>
      <c r="M17" s="11"/>
      <c r="N17" s="11"/>
      <c r="O17" s="11"/>
      <c r="P17" s="30"/>
      <c r="Q17" s="11"/>
      <c r="R17" s="11"/>
      <c r="S17" s="11"/>
    </row>
    <row r="18" spans="1:19" x14ac:dyDescent="0.25">
      <c r="B18" s="11"/>
      <c r="C18" s="17"/>
      <c r="F18" s="17"/>
      <c r="I18" s="17"/>
      <c r="L18" s="17"/>
      <c r="N18" s="11"/>
      <c r="O18" s="11"/>
      <c r="P18" s="11"/>
      <c r="Q18" s="11"/>
      <c r="R18" s="11"/>
      <c r="S18" s="11"/>
    </row>
    <row r="19" spans="1:19" x14ac:dyDescent="0.25">
      <c r="B19" s="73" t="s">
        <v>18</v>
      </c>
      <c r="C19" s="73"/>
      <c r="D19" s="73"/>
      <c r="N19" s="11"/>
      <c r="O19" s="11"/>
      <c r="P19" s="31"/>
      <c r="Q19" s="11"/>
      <c r="R19" s="11"/>
      <c r="S19" s="11"/>
    </row>
    <row r="20" spans="1:19" ht="60.75" thickBot="1" x14ac:dyDescent="0.3">
      <c r="B20" s="38" t="s">
        <v>19</v>
      </c>
      <c r="C20" s="16" t="s">
        <v>27</v>
      </c>
      <c r="D20" s="8" t="s">
        <v>14</v>
      </c>
      <c r="E20" s="16" t="s">
        <v>28</v>
      </c>
      <c r="F20" s="74" t="s">
        <v>20</v>
      </c>
      <c r="G20" s="75"/>
      <c r="H20" s="76"/>
      <c r="I20" s="8" t="s">
        <v>38</v>
      </c>
      <c r="J20" s="8" t="s">
        <v>39</v>
      </c>
      <c r="K20" s="8" t="s">
        <v>22</v>
      </c>
      <c r="L20" s="16" t="s">
        <v>29</v>
      </c>
      <c r="N20" s="11"/>
      <c r="O20" s="11"/>
      <c r="P20" s="11"/>
      <c r="Q20" s="11"/>
      <c r="R20" s="32"/>
      <c r="S20" s="11"/>
    </row>
    <row r="21" spans="1:19" ht="16.5" thickTop="1" thickBot="1" x14ac:dyDescent="0.3">
      <c r="A21" s="24" t="s">
        <v>17</v>
      </c>
      <c r="B21" s="77">
        <v>14000</v>
      </c>
      <c r="C21" s="54">
        <v>15.61</v>
      </c>
      <c r="D21" s="79">
        <f>B21*(D8/1000)</f>
        <v>0</v>
      </c>
      <c r="E21" s="39">
        <f>C21*D21</f>
        <v>0</v>
      </c>
      <c r="F21" s="67" t="s">
        <v>21</v>
      </c>
      <c r="G21" s="68"/>
      <c r="H21" s="69"/>
      <c r="I21" s="49">
        <f>J21/20</f>
        <v>1.2585000000000002</v>
      </c>
      <c r="J21" s="61">
        <v>25.17</v>
      </c>
      <c r="K21" s="35">
        <f>(J21)*D21</f>
        <v>0</v>
      </c>
      <c r="L21" s="59">
        <f>E21+K21</f>
        <v>0</v>
      </c>
      <c r="M21" s="7"/>
    </row>
    <row r="22" spans="1:19" ht="16.5" thickTop="1" thickBot="1" x14ac:dyDescent="0.3">
      <c r="A22" s="24" t="s">
        <v>7</v>
      </c>
      <c r="B22" s="78"/>
      <c r="C22" s="57"/>
      <c r="D22" s="80"/>
      <c r="E22" s="39">
        <f>D21*C22</f>
        <v>0</v>
      </c>
      <c r="F22" s="70"/>
      <c r="G22" s="71"/>
      <c r="H22" s="72"/>
      <c r="I22" s="57">
        <f>I21</f>
        <v>1.2585000000000002</v>
      </c>
      <c r="J22" s="64">
        <f>J21</f>
        <v>25.17</v>
      </c>
      <c r="K22" s="35">
        <f>D21*J22</f>
        <v>0</v>
      </c>
      <c r="L22" s="63">
        <f>E22+K22</f>
        <v>0</v>
      </c>
      <c r="M22" s="11"/>
    </row>
    <row r="23" spans="1:19" ht="15.75" thickTop="1" x14ac:dyDescent="0.25">
      <c r="B23" s="11"/>
      <c r="C23" s="17"/>
      <c r="E23" s="17"/>
      <c r="F23" s="17"/>
      <c r="I23" s="19"/>
      <c r="L23"/>
    </row>
    <row r="25" spans="1:19" x14ac:dyDescent="0.25">
      <c r="B25" s="73" t="s">
        <v>25</v>
      </c>
      <c r="C25" s="73"/>
      <c r="D25" s="73"/>
    </row>
    <row r="26" spans="1:19" ht="65.25" customHeight="1" thickBot="1" x14ac:dyDescent="0.3">
      <c r="B26" s="38" t="s">
        <v>26</v>
      </c>
      <c r="C26" s="16" t="s">
        <v>27</v>
      </c>
      <c r="D26" s="8" t="s">
        <v>14</v>
      </c>
      <c r="E26" s="16" t="s">
        <v>28</v>
      </c>
      <c r="F26" s="74" t="s">
        <v>20</v>
      </c>
      <c r="G26" s="75"/>
      <c r="H26" s="76"/>
      <c r="I26" s="8" t="s">
        <v>37</v>
      </c>
      <c r="J26" s="8" t="s">
        <v>36</v>
      </c>
      <c r="K26" s="8" t="s">
        <v>22</v>
      </c>
      <c r="L26" s="16" t="s">
        <v>29</v>
      </c>
    </row>
    <row r="27" spans="1:19" ht="16.5" thickTop="1" thickBot="1" x14ac:dyDescent="0.3">
      <c r="A27" s="24" t="s">
        <v>17</v>
      </c>
      <c r="B27" s="77">
        <v>32000</v>
      </c>
      <c r="C27" s="54">
        <v>3.97</v>
      </c>
      <c r="D27" s="79">
        <f>(D8/1000)*B27</f>
        <v>0</v>
      </c>
      <c r="E27" s="39">
        <f>C27*D27</f>
        <v>0</v>
      </c>
      <c r="F27" s="67" t="s">
        <v>21</v>
      </c>
      <c r="G27" s="68"/>
      <c r="H27" s="69"/>
      <c r="I27" s="49">
        <v>6.5</v>
      </c>
      <c r="J27" s="61">
        <f>I27/20</f>
        <v>0.32500000000000001</v>
      </c>
      <c r="K27" s="35">
        <f>I27*D27</f>
        <v>0</v>
      </c>
      <c r="L27" s="22">
        <f>E27+K27</f>
        <v>0</v>
      </c>
    </row>
    <row r="28" spans="1:19" ht="16.5" thickTop="1" thickBot="1" x14ac:dyDescent="0.3">
      <c r="A28" s="24" t="s">
        <v>7</v>
      </c>
      <c r="B28" s="78"/>
      <c r="C28" s="57"/>
      <c r="D28" s="80"/>
      <c r="E28" s="39">
        <f>D27*C28</f>
        <v>0</v>
      </c>
      <c r="F28" s="70"/>
      <c r="G28" s="71"/>
      <c r="H28" s="72"/>
      <c r="I28" s="57">
        <v>6.5</v>
      </c>
      <c r="J28" s="50">
        <f>I28*D27</f>
        <v>0</v>
      </c>
      <c r="K28" s="35">
        <f>J28*20</f>
        <v>0</v>
      </c>
      <c r="L28" s="63">
        <f>E28+K28</f>
        <v>0</v>
      </c>
    </row>
    <row r="29" spans="1:19" ht="15.75" thickTop="1" x14ac:dyDescent="0.25"/>
    <row r="31" spans="1:19" x14ac:dyDescent="0.25">
      <c r="B31" s="73" t="s">
        <v>30</v>
      </c>
      <c r="C31" s="73"/>
      <c r="D31" s="73"/>
    </row>
    <row r="32" spans="1:19" ht="61.5" customHeight="1" thickBot="1" x14ac:dyDescent="0.3">
      <c r="B32" s="38" t="s">
        <v>31</v>
      </c>
      <c r="C32" s="16" t="s">
        <v>27</v>
      </c>
      <c r="D32" s="8" t="s">
        <v>14</v>
      </c>
      <c r="E32" s="16" t="s">
        <v>28</v>
      </c>
      <c r="F32" s="74" t="s">
        <v>20</v>
      </c>
      <c r="G32" s="75"/>
      <c r="H32" s="76"/>
      <c r="I32" s="8" t="s">
        <v>23</v>
      </c>
      <c r="J32" s="8" t="s">
        <v>24</v>
      </c>
      <c r="K32" s="8" t="s">
        <v>22</v>
      </c>
      <c r="L32" s="16" t="s">
        <v>29</v>
      </c>
    </row>
    <row r="33" spans="1:12" ht="16.5" thickTop="1" thickBot="1" x14ac:dyDescent="0.3">
      <c r="A33" s="24" t="s">
        <v>17</v>
      </c>
      <c r="B33" s="77">
        <v>3000</v>
      </c>
      <c r="C33" s="54">
        <v>15.61</v>
      </c>
      <c r="D33" s="79">
        <f>(D8/1000)*B33</f>
        <v>0</v>
      </c>
      <c r="E33" s="39">
        <f>C33*D33</f>
        <v>0</v>
      </c>
      <c r="F33" s="67" t="s">
        <v>21</v>
      </c>
      <c r="G33" s="68"/>
      <c r="H33" s="69"/>
      <c r="I33" s="49">
        <v>3.89</v>
      </c>
      <c r="J33" s="47">
        <f>D33*I33</f>
        <v>0</v>
      </c>
      <c r="K33" s="35">
        <f>J33*20</f>
        <v>0</v>
      </c>
      <c r="L33" s="22">
        <f>E33+K33</f>
        <v>0</v>
      </c>
    </row>
    <row r="34" spans="1:12" ht="16.5" thickTop="1" thickBot="1" x14ac:dyDescent="0.3">
      <c r="A34" s="24" t="s">
        <v>7</v>
      </c>
      <c r="B34" s="78"/>
      <c r="C34" s="57"/>
      <c r="D34" s="80"/>
      <c r="E34" s="39">
        <f>D33*C34</f>
        <v>0</v>
      </c>
      <c r="F34" s="70"/>
      <c r="G34" s="71"/>
      <c r="H34" s="72"/>
      <c r="I34" s="57">
        <v>3.89</v>
      </c>
      <c r="J34" s="50">
        <f>I34*D33</f>
        <v>0</v>
      </c>
      <c r="K34" s="35">
        <f>J34*20</f>
        <v>0</v>
      </c>
      <c r="L34" s="63">
        <f>E34+K34</f>
        <v>0</v>
      </c>
    </row>
    <row r="35" spans="1:12" ht="15.75" thickTop="1" x14ac:dyDescent="0.25"/>
    <row r="37" spans="1:12" ht="15.75" x14ac:dyDescent="0.25">
      <c r="A37" s="60" t="s">
        <v>32</v>
      </c>
    </row>
    <row r="38" spans="1:12" s="65" customFormat="1" ht="35.25" customHeight="1" x14ac:dyDescent="0.25">
      <c r="A38" s="81" t="s">
        <v>33</v>
      </c>
      <c r="B38" s="81"/>
      <c r="C38" s="81"/>
      <c r="D38" s="81"/>
      <c r="E38" s="81"/>
      <c r="F38" s="81"/>
      <c r="G38" s="81"/>
      <c r="H38" s="81"/>
      <c r="I38" s="81"/>
      <c r="J38" s="81"/>
      <c r="K38" s="81"/>
      <c r="L38" s="81"/>
    </row>
    <row r="39" spans="1:12" s="65" customFormat="1" ht="15" customHeight="1" x14ac:dyDescent="0.25">
      <c r="A39" s="66"/>
      <c r="B39" s="66"/>
      <c r="C39" s="66"/>
      <c r="D39" s="66"/>
      <c r="E39" s="66"/>
      <c r="F39" s="66"/>
      <c r="G39" s="66"/>
      <c r="H39" s="66"/>
      <c r="I39" s="66"/>
      <c r="J39" s="66"/>
      <c r="K39" s="66"/>
      <c r="L39" s="66"/>
    </row>
    <row r="40" spans="1:12" s="65" customFormat="1" ht="15" customHeight="1" x14ac:dyDescent="0.25">
      <c r="A40" s="66"/>
      <c r="B40" s="66"/>
      <c r="C40" s="66"/>
      <c r="D40" s="66"/>
      <c r="E40" s="66"/>
      <c r="F40" s="66"/>
      <c r="G40" s="66"/>
      <c r="H40" s="66"/>
      <c r="I40" s="66"/>
      <c r="J40" s="66"/>
      <c r="K40" s="66"/>
      <c r="L40" s="66"/>
    </row>
    <row r="41" spans="1:12" s="65" customFormat="1" ht="15" customHeight="1" x14ac:dyDescent="0.25">
      <c r="A41" s="66"/>
      <c r="B41" s="66"/>
      <c r="C41" s="66"/>
      <c r="D41" s="66"/>
      <c r="E41" s="66"/>
      <c r="F41" s="66"/>
      <c r="G41" s="66"/>
      <c r="H41" s="66"/>
      <c r="I41" s="66"/>
      <c r="J41" s="66"/>
      <c r="K41" s="66"/>
      <c r="L41" s="66"/>
    </row>
    <row r="42" spans="1:12" s="65" customFormat="1" ht="15" customHeight="1" x14ac:dyDescent="0.25">
      <c r="A42" s="66"/>
      <c r="B42" s="66"/>
      <c r="C42" s="66"/>
      <c r="D42" s="66"/>
      <c r="E42" s="66"/>
      <c r="F42" s="66"/>
      <c r="G42" s="66"/>
      <c r="H42" s="66"/>
      <c r="I42" s="66"/>
      <c r="J42" s="66"/>
      <c r="K42" s="66"/>
      <c r="L42" s="66"/>
    </row>
  </sheetData>
  <sheetProtection password="EF3A" sheet="1" objects="1" scenarios="1"/>
  <mergeCells count="27">
    <mergeCell ref="A38:L38"/>
    <mergeCell ref="A10:L11"/>
    <mergeCell ref="A1:E1"/>
    <mergeCell ref="A2:B2"/>
    <mergeCell ref="C2:D2"/>
    <mergeCell ref="A3:B3"/>
    <mergeCell ref="C3:K3"/>
    <mergeCell ref="E2:K2"/>
    <mergeCell ref="C4:K4"/>
    <mergeCell ref="D21:D22"/>
    <mergeCell ref="D15:D16"/>
    <mergeCell ref="B15:B16"/>
    <mergeCell ref="B21:B22"/>
    <mergeCell ref="B13:D13"/>
    <mergeCell ref="B19:D19"/>
    <mergeCell ref="F20:H20"/>
    <mergeCell ref="F21:H22"/>
    <mergeCell ref="B31:D31"/>
    <mergeCell ref="F32:H32"/>
    <mergeCell ref="B33:B34"/>
    <mergeCell ref="D33:D34"/>
    <mergeCell ref="F33:H34"/>
    <mergeCell ref="B25:D25"/>
    <mergeCell ref="F26:H26"/>
    <mergeCell ref="B27:B28"/>
    <mergeCell ref="D27:D28"/>
    <mergeCell ref="F27:H28"/>
  </mergeCell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 Contrib Open Space</vt:lpstr>
      <vt:lpstr>'Dev Contrib Open Space'!Print_Area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O'Neil</dc:creator>
  <cp:lastModifiedBy>Wallis Noel</cp:lastModifiedBy>
  <cp:lastPrinted>2019-07-04T17:08:16Z</cp:lastPrinted>
  <dcterms:created xsi:type="dcterms:W3CDTF">2013-04-30T14:11:39Z</dcterms:created>
  <dcterms:modified xsi:type="dcterms:W3CDTF">2019-10-02T16:34:07Z</dcterms:modified>
</cp:coreProperties>
</file>